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3"/>
  </bookViews>
  <sheets>
    <sheet name="Navigation" sheetId="3" r:id="rId1"/>
    <sheet name="Strains" sheetId="2" r:id="rId2"/>
    <sheet name="980050" sheetId="1" r:id="rId3"/>
    <sheet name="Calculations" sheetId="4" r:id="rId4"/>
    <sheet name="Setup" sheetId="5" r:id="rId5"/>
  </sheets>
  <externalReferences>
    <externalReference r:id="rId6"/>
    <externalReference r:id="rId7"/>
  </externalReferences>
  <definedNames>
    <definedName name="solver_adj" localSheetId="2" hidden="1">'980050'!$G$225:$H$225,'980050'!$J$225</definedName>
    <definedName name="solver_adj" localSheetId="3" hidden="1">Calculations!$R$1:$R$2</definedName>
    <definedName name="solver_cvg" localSheetId="2" hidden="1">0.0001</definedName>
    <definedName name="solver_cvg" localSheetId="3" hidden="1">0.0001</definedName>
    <definedName name="solver_drv" localSheetId="2" hidden="1">1</definedName>
    <definedName name="solver_drv" localSheetId="3" hidden="1">1</definedName>
    <definedName name="solver_est" localSheetId="2" hidden="1">1</definedName>
    <definedName name="solver_est" localSheetId="3" hidden="1">1</definedName>
    <definedName name="solver_itr" localSheetId="2" hidden="1">100</definedName>
    <definedName name="solver_itr" localSheetId="3" hidden="1">100</definedName>
    <definedName name="solver_lin" localSheetId="2" hidden="1">2</definedName>
    <definedName name="solver_lin" localSheetId="3" hidden="1">2</definedName>
    <definedName name="solver_neg" localSheetId="2" hidden="1">2</definedName>
    <definedName name="solver_neg" localSheetId="3" hidden="1">2</definedName>
    <definedName name="solver_num" localSheetId="2" hidden="1">0</definedName>
    <definedName name="solver_num" localSheetId="3" hidden="1">0</definedName>
    <definedName name="solver_nwt" localSheetId="2" hidden="1">1</definedName>
    <definedName name="solver_nwt" localSheetId="3" hidden="1">1</definedName>
    <definedName name="solver_opt" localSheetId="2" hidden="1">'980050'!$H$228</definedName>
    <definedName name="solver_opt" localSheetId="3" hidden="1">Calculations!$S$2</definedName>
    <definedName name="solver_pre" localSheetId="2" hidden="1">0.000001</definedName>
    <definedName name="solver_pre" localSheetId="3" hidden="1">0.000001</definedName>
    <definedName name="solver_scl" localSheetId="2" hidden="1">2</definedName>
    <definedName name="solver_scl" localSheetId="3" hidden="1">2</definedName>
    <definedName name="solver_sho" localSheetId="2" hidden="1">2</definedName>
    <definedName name="solver_sho" localSheetId="3" hidden="1">2</definedName>
    <definedName name="solver_tim" localSheetId="2" hidden="1">100</definedName>
    <definedName name="solver_tim" localSheetId="3" hidden="1">100</definedName>
    <definedName name="solver_tol" localSheetId="2" hidden="1">0.05</definedName>
    <definedName name="solver_tol" localSheetId="3" hidden="1">0.05</definedName>
    <definedName name="solver_typ" localSheetId="2" hidden="1">2</definedName>
    <definedName name="solver_typ" localSheetId="3" hidden="1">2</definedName>
    <definedName name="solver_val" localSheetId="2" hidden="1">0</definedName>
    <definedName name="solver_val" localSheetId="3" hidden="1">0</definedName>
  </definedNames>
  <calcPr calcId="125725"/>
</workbook>
</file>

<file path=xl/calcChain.xml><?xml version="1.0" encoding="utf-8"?>
<calcChain xmlns="http://schemas.openxmlformats.org/spreadsheetml/2006/main">
  <c r="W5" i="5"/>
  <c r="W6" s="1"/>
  <c r="W7" s="1"/>
  <c r="W8" s="1"/>
  <c r="W9" s="1"/>
  <c r="W4"/>
  <c r="X15"/>
  <c r="X14"/>
  <c r="T16"/>
  <c r="R16"/>
  <c r="Q5"/>
  <c r="Q6" s="1"/>
  <c r="Q7" s="1"/>
  <c r="Q8" s="1"/>
  <c r="Q9" s="1"/>
  <c r="Q10" s="1"/>
  <c r="Q11" s="1"/>
  <c r="Q12" s="1"/>
  <c r="Q13" s="1"/>
  <c r="Q14" s="1"/>
  <c r="Q15" s="1"/>
  <c r="Q4"/>
  <c r="K5"/>
  <c r="K6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4"/>
  <c r="F35"/>
  <c r="G35"/>
  <c r="N35" s="1"/>
  <c r="H35"/>
  <c r="M35" s="1"/>
  <c r="F36"/>
  <c r="G36"/>
  <c r="N36" s="1"/>
  <c r="H36"/>
  <c r="M36" s="1"/>
  <c r="F37"/>
  <c r="G37"/>
  <c r="N37" s="1"/>
  <c r="H37"/>
  <c r="M37" s="1"/>
  <c r="M38" s="1"/>
  <c r="F4"/>
  <c r="G4"/>
  <c r="H4"/>
  <c r="M4" s="1"/>
  <c r="F5"/>
  <c r="G5"/>
  <c r="N5" s="1"/>
  <c r="H5"/>
  <c r="M5" s="1"/>
  <c r="F6"/>
  <c r="G6"/>
  <c r="N6" s="1"/>
  <c r="H6"/>
  <c r="M6" s="1"/>
  <c r="F7"/>
  <c r="G7"/>
  <c r="N7" s="1"/>
  <c r="H7"/>
  <c r="M7" s="1"/>
  <c r="F8"/>
  <c r="G8"/>
  <c r="N8" s="1"/>
  <c r="H8"/>
  <c r="M8" s="1"/>
  <c r="F9"/>
  <c r="G9"/>
  <c r="N9" s="1"/>
  <c r="H9"/>
  <c r="M9" s="1"/>
  <c r="F10"/>
  <c r="G10"/>
  <c r="N10" s="1"/>
  <c r="H10"/>
  <c r="M10" s="1"/>
  <c r="F11"/>
  <c r="G11"/>
  <c r="N11" s="1"/>
  <c r="H11"/>
  <c r="M11" s="1"/>
  <c r="F12"/>
  <c r="G12"/>
  <c r="N12" s="1"/>
  <c r="H12"/>
  <c r="M12" s="1"/>
  <c r="F13"/>
  <c r="G13"/>
  <c r="N13" s="1"/>
  <c r="H13"/>
  <c r="M13" s="1"/>
  <c r="F14"/>
  <c r="G14"/>
  <c r="N14" s="1"/>
  <c r="H14"/>
  <c r="M14" s="1"/>
  <c r="F15"/>
  <c r="G15"/>
  <c r="N15" s="1"/>
  <c r="H15"/>
  <c r="M15" s="1"/>
  <c r="F16"/>
  <c r="G16"/>
  <c r="N16" s="1"/>
  <c r="H16"/>
  <c r="M16" s="1"/>
  <c r="F17"/>
  <c r="G17"/>
  <c r="N17" s="1"/>
  <c r="H17"/>
  <c r="M17" s="1"/>
  <c r="F18"/>
  <c r="G18"/>
  <c r="N18" s="1"/>
  <c r="H18"/>
  <c r="M18" s="1"/>
  <c r="F19"/>
  <c r="G19"/>
  <c r="N19" s="1"/>
  <c r="H19"/>
  <c r="M19" s="1"/>
  <c r="F20"/>
  <c r="G20"/>
  <c r="N20" s="1"/>
  <c r="H20"/>
  <c r="M20" s="1"/>
  <c r="F21"/>
  <c r="G21"/>
  <c r="N21" s="1"/>
  <c r="H21"/>
  <c r="M21" s="1"/>
  <c r="F22"/>
  <c r="G22"/>
  <c r="N22" s="1"/>
  <c r="H22"/>
  <c r="M22" s="1"/>
  <c r="F23"/>
  <c r="G23"/>
  <c r="N23" s="1"/>
  <c r="H23"/>
  <c r="M23" s="1"/>
  <c r="F24"/>
  <c r="G24"/>
  <c r="N24" s="1"/>
  <c r="H24"/>
  <c r="M24" s="1"/>
  <c r="F25"/>
  <c r="G25"/>
  <c r="N25" s="1"/>
  <c r="H25"/>
  <c r="M25" s="1"/>
  <c r="F26"/>
  <c r="G26"/>
  <c r="N26" s="1"/>
  <c r="H26"/>
  <c r="M26" s="1"/>
  <c r="F27"/>
  <c r="G27"/>
  <c r="N27" s="1"/>
  <c r="H27"/>
  <c r="M27" s="1"/>
  <c r="F28"/>
  <c r="G28"/>
  <c r="N28" s="1"/>
  <c r="H28"/>
  <c r="M28" s="1"/>
  <c r="F29"/>
  <c r="G29"/>
  <c r="N29" s="1"/>
  <c r="H29"/>
  <c r="M29" s="1"/>
  <c r="F30"/>
  <c r="G30"/>
  <c r="N30" s="1"/>
  <c r="H30"/>
  <c r="M30" s="1"/>
  <c r="F31"/>
  <c r="G31"/>
  <c r="N31" s="1"/>
  <c r="H31"/>
  <c r="M31" s="1"/>
  <c r="F32"/>
  <c r="G32"/>
  <c r="N32" s="1"/>
  <c r="H32"/>
  <c r="M32" s="1"/>
  <c r="F33"/>
  <c r="G33"/>
  <c r="N33" s="1"/>
  <c r="H33"/>
  <c r="M33" s="1"/>
  <c r="F34"/>
  <c r="G34"/>
  <c r="N34" s="1"/>
  <c r="H34"/>
  <c r="M34" s="1"/>
  <c r="H3"/>
  <c r="M3" s="1"/>
  <c r="P37" s="1"/>
  <c r="G3"/>
  <c r="F3"/>
  <c r="Y8" l="1"/>
  <c r="Y4"/>
  <c r="Y9"/>
  <c r="Y5"/>
  <c r="Y3"/>
  <c r="Y10" s="1"/>
  <c r="Y6"/>
  <c r="Y7"/>
  <c r="S9"/>
  <c r="S4"/>
  <c r="N3"/>
  <c r="S13"/>
  <c r="S5"/>
  <c r="N4"/>
  <c r="S14"/>
  <c r="S10"/>
  <c r="S6"/>
  <c r="S15"/>
  <c r="S11"/>
  <c r="S7"/>
  <c r="S3"/>
  <c r="S12"/>
  <c r="S8"/>
  <c r="S17" l="1"/>
  <c r="R5" i="4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4"/>
  <c r="O38" l="1"/>
  <c r="F252" i="1"/>
  <c r="P38" i="4" l="1"/>
  <c r="N46"/>
  <c r="S38"/>
  <c r="T38" s="1"/>
  <c r="G252" i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H228" s="1"/>
  <c r="O37" i="4"/>
  <c r="F210" i="1"/>
  <c r="S37" i="4" l="1"/>
  <c r="T37" s="1"/>
  <c r="P37"/>
  <c r="N45"/>
  <c r="G210" i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H186" s="1"/>
  <c r="O33" i="4"/>
  <c r="F168" i="1"/>
  <c r="S33" i="4" l="1"/>
  <c r="T33" s="1"/>
  <c r="N44"/>
  <c r="P33"/>
  <c r="G168" i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H144" s="1"/>
  <c r="O9" i="4"/>
  <c r="F126" i="1"/>
  <c r="S9" i="4" l="1"/>
  <c r="T9" s="1"/>
  <c r="N43"/>
  <c r="P9"/>
  <c r="G126" i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109"/>
  <c r="G109" l="1"/>
  <c r="F108"/>
  <c r="G108" l="1"/>
  <c r="F107"/>
  <c r="G107" l="1"/>
  <c r="F106"/>
  <c r="G106" l="1"/>
  <c r="F105"/>
  <c r="G105" l="1"/>
  <c r="F104"/>
  <c r="G104" l="1"/>
  <c r="F103"/>
  <c r="G103" l="1"/>
  <c r="F102"/>
  <c r="G102" l="1"/>
  <c r="H102" s="1"/>
  <c r="O7" i="4"/>
  <c r="F84" i="1"/>
  <c r="S7" i="4" l="1"/>
  <c r="T7" s="1"/>
  <c r="P7"/>
  <c r="N42"/>
  <c r="G84" i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F67"/>
  <c r="G67" l="1"/>
  <c r="F66"/>
  <c r="G66" l="1"/>
  <c r="F65"/>
  <c r="G65" l="1"/>
  <c r="F64"/>
  <c r="G64" l="1"/>
  <c r="F63"/>
  <c r="G63" l="1"/>
  <c r="F62"/>
  <c r="G62" l="1"/>
  <c r="F61"/>
  <c r="G61" l="1"/>
  <c r="F60"/>
  <c r="G60" l="1"/>
  <c r="H60" s="1"/>
  <c r="O5" i="4"/>
  <c r="F19" i="1"/>
  <c r="F25"/>
  <c r="F31"/>
  <c r="F39"/>
  <c r="F29"/>
  <c r="F28"/>
  <c r="F22"/>
  <c r="F42"/>
  <c r="F26"/>
  <c r="F34"/>
  <c r="F24"/>
  <c r="F37"/>
  <c r="F23"/>
  <c r="F27"/>
  <c r="F30"/>
  <c r="F35"/>
  <c r="F20"/>
  <c r="F33"/>
  <c r="F41"/>
  <c r="F40"/>
  <c r="F18"/>
  <c r="F38"/>
  <c r="F36"/>
  <c r="F32"/>
  <c r="F21"/>
  <c r="S5" i="4" l="1"/>
  <c r="T5" s="1"/>
  <c r="P5"/>
  <c r="N41"/>
  <c r="S2"/>
  <c r="G22" i="1"/>
  <c r="G30"/>
  <c r="G38"/>
  <c r="G25"/>
  <c r="G29"/>
  <c r="G33"/>
  <c r="G41"/>
  <c r="G20"/>
  <c r="G24"/>
  <c r="G28"/>
  <c r="G32"/>
  <c r="G36"/>
  <c r="G40"/>
  <c r="G18"/>
  <c r="G26"/>
  <c r="G34"/>
  <c r="G42"/>
  <c r="G21"/>
  <c r="G37"/>
  <c r="G19"/>
  <c r="G23"/>
  <c r="G27"/>
  <c r="G31"/>
  <c r="G35"/>
  <c r="G39"/>
  <c r="H18" l="1"/>
  <c r="M11" i="4" l="1"/>
  <c r="M5"/>
  <c r="M6"/>
  <c r="M7"/>
  <c r="M8"/>
  <c r="M9"/>
  <c r="M10"/>
  <c r="M38"/>
  <c r="M4"/>
  <c r="AI12"/>
  <c r="AH12"/>
  <c r="AH13" s="1"/>
  <c r="AK4"/>
  <c r="AK3"/>
  <c r="M12" l="1"/>
  <c r="M13" l="1"/>
  <c r="M14" l="1"/>
  <c r="M15" l="1"/>
  <c r="M16" l="1"/>
  <c r="M17" l="1"/>
  <c r="M18" l="1"/>
  <c r="M7" i="2"/>
  <c r="I7"/>
  <c r="M6"/>
  <c r="I6"/>
  <c r="M5"/>
  <c r="I5"/>
  <c r="M4"/>
  <c r="I4"/>
  <c r="M3"/>
  <c r="I3"/>
  <c r="M2"/>
  <c r="I2"/>
  <c r="M19" i="4" l="1"/>
  <c r="M20" l="1"/>
  <c r="M21" l="1"/>
  <c r="M22" l="1"/>
  <c r="M23" l="1"/>
  <c r="M24" l="1"/>
  <c r="M25" l="1"/>
  <c r="M26" l="1"/>
  <c r="M27" l="1"/>
  <c r="M28" l="1"/>
  <c r="M29" l="1"/>
  <c r="M30" l="1"/>
  <c r="M31" l="1"/>
  <c r="M32" l="1"/>
  <c r="M33" l="1"/>
  <c r="M34" l="1"/>
  <c r="M35" l="1"/>
  <c r="M37" l="1"/>
  <c r="M36"/>
</calcChain>
</file>

<file path=xl/sharedStrings.xml><?xml version="1.0" encoding="utf-8"?>
<sst xmlns="http://schemas.openxmlformats.org/spreadsheetml/2006/main" count="263" uniqueCount="94">
  <si>
    <t xml:space="preserve">                                                                                </t>
  </si>
  <si>
    <t xml:space="preserve">Run :     1  Seq   1  Rec   1  File L3A:980050  Date  3-JAN-2014 17:46:07.20    </t>
  </si>
  <si>
    <t xml:space="preserve">Mode: MW_ANGLE      Npts    25 Rpts     0                                       </t>
  </si>
  <si>
    <t xml:space="preserve">Cmon: Mon1[  DB]=   70000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</si>
  <si>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</si>
  <si>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</si>
  <si>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</si>
  <si>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15.000     </t>
  </si>
  <si>
    <t xml:space="preserve">Drv : XPOS= -22.950 YPOS= -22.725 ZPOS=  16.000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</si>
  <si>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</si>
  <si>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</si>
  <si>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</si>
  <si>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L3A:980050  Date  3-JAN-2014 20:09:24.94    </t>
  </si>
  <si>
    <t xml:space="preserve">Drv : XPOS= -22.950 YPOS= -22.480 ZPOS=  14.000 DSTD=   0.000                   </t>
  </si>
  <si>
    <t xml:space="preserve">Run :     3  Seq   3  Rec   3  File L3A:980050  Date  3-JAN-2014 22:30:06.03    </t>
  </si>
  <si>
    <t xml:space="preserve">Drv : XPOS= -22.950 YPOS= -22.465 ZPOS=  12.000 DSTD=   0.000                   </t>
  </si>
  <si>
    <t xml:space="preserve">Run :     4  Seq   4  Rec   4  File L3A:980050  Date  4-JAN-2014 00:54:26.67    </t>
  </si>
  <si>
    <t xml:space="preserve">Drv : XPOS= -22.950 YPOS= -21.935 ZPOS= -12.000 DSTD=   0.000                   </t>
  </si>
  <si>
    <t xml:space="preserve">Run :     5  Seq   5  Rec   5  File L3A:980050  Date  4-JAN-2014 03:26:39.52    </t>
  </si>
  <si>
    <t xml:space="preserve">Drv : XPOS= -22.950 YPOS= -21.870 ZPOS= -16.000 DSTD=   0.000                   </t>
  </si>
  <si>
    <t xml:space="preserve">Run :     6  Seq   6  Rec   6  File L3A:980050  Date  4-JAN-2014 06:03:35.00    </t>
  </si>
  <si>
    <t xml:space="preserve">Drv : XPOS= -22.950 YPOS= -21.995 ZPOS= -24.000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</si>
  <si>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</si>
  <si>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</si>
  <si>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</si>
  <si>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</si>
  <si>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</si>
  <si>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</si>
  <si>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</si>
  <si>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</si>
  <si>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</si>
  <si>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</si>
  <si>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</si>
  <si>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</si>
  <si>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</si>
  <si>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</si>
  <si>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</si>
  <si>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</si>
  <si>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</si>
  <si>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</si>
  <si>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</si>
  <si>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</si>
  <si>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</si>
  <si>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</si>
  <si>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</si>
  <si>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</si>
  <si>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</si>
  <si>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</si>
  <si>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</si>
  <si>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</si>
  <si>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</si>
  <si>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</si>
  <si>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</si>
  <si>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</si>
  <si>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</si>
  <si>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</si>
  <si>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</si>
  <si>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</si>
  <si>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</si>
  <si>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</si>
  <si>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</si>
  <si>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</si>
  <si>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</si>
  <si>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</si>
  <si>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</si>
  <si>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</si>
  <si>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Slope</t>
  </si>
  <si>
    <t>End of plate</t>
  </si>
  <si>
    <t>Ref point</t>
  </si>
  <si>
    <t>Line</t>
  </si>
  <si>
    <t>Z-AXIS</t>
  </si>
  <si>
    <t>Y-Wall - Telescope</t>
  </si>
  <si>
    <t>Ywall - normal</t>
  </si>
  <si>
    <t>Ywall-True-Long</t>
  </si>
  <si>
    <t>Ywall- calc</t>
  </si>
  <si>
    <t>Squared errors</t>
  </si>
  <si>
    <t>Discrepancy</t>
  </si>
  <si>
    <t>X-AXIS</t>
  </si>
  <si>
    <t>Y-AXIS</t>
  </si>
  <si>
    <t>X</t>
  </si>
  <si>
    <t>Calc</t>
  </si>
  <si>
    <t>Error</t>
  </si>
  <si>
    <t>CHI2</t>
  </si>
  <si>
    <t>Amp</t>
  </si>
  <si>
    <t>Ycentre</t>
  </si>
  <si>
    <t>Width</t>
  </si>
  <si>
    <t>Back</t>
  </si>
  <si>
    <t>Delta</t>
  </si>
  <si>
    <t>Y-wall</t>
  </si>
  <si>
    <t>Depth = 0.15 mm</t>
  </si>
  <si>
    <t>Depth = 2.5 mm</t>
  </si>
  <si>
    <t>Depth</t>
  </si>
  <si>
    <t>Mid-weld depth profile</t>
  </si>
  <si>
    <t>REC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</si>
</sst>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0" quotePrefix="1" applyNumberFormat="1" applyAlignment="1">
      <alignment horizontal="center"/>
    </xf>
    <xf numFmtId="165" fontId="0" fillId="0" borderId="0" xfId="0" applyNumberFormat="1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'980050'!$B$18:$B$42</c:f>
              <c:numCache>
                <c:formatCode>General</c:formatCode>
                <c:ptCount val="25"/>
                <c:pt idx="0">
                  <c:v>-22.73</c:v>
                </c:pt>
                <c:pt idx="1">
                  <c:v>-22.815000000000001</c:v>
                </c:pt>
                <c:pt idx="2">
                  <c:v>-22.88</c:v>
                </c:pt>
                <c:pt idx="3">
                  <c:v>-22.965</c:v>
                </c:pt>
                <c:pt idx="4">
                  <c:v>-23.03</c:v>
                </c:pt>
                <c:pt idx="5">
                  <c:v>-23.11</c:v>
                </c:pt>
                <c:pt idx="6">
                  <c:v>-23.195</c:v>
                </c:pt>
                <c:pt idx="7">
                  <c:v>-23.254999999999999</c:v>
                </c:pt>
                <c:pt idx="8">
                  <c:v>-23.335000000000001</c:v>
                </c:pt>
                <c:pt idx="9">
                  <c:v>-23.405000000000001</c:v>
                </c:pt>
                <c:pt idx="10">
                  <c:v>-23.484999999999999</c:v>
                </c:pt>
                <c:pt idx="11">
                  <c:v>-23.565000000000001</c:v>
                </c:pt>
                <c:pt idx="12">
                  <c:v>-23.635000000000002</c:v>
                </c:pt>
                <c:pt idx="13">
                  <c:v>-23.715</c:v>
                </c:pt>
                <c:pt idx="14">
                  <c:v>-23.78</c:v>
                </c:pt>
                <c:pt idx="15">
                  <c:v>-23.864999999999998</c:v>
                </c:pt>
                <c:pt idx="16">
                  <c:v>-23.94</c:v>
                </c:pt>
                <c:pt idx="17">
                  <c:v>-24.01</c:v>
                </c:pt>
                <c:pt idx="18">
                  <c:v>-24.09</c:v>
                </c:pt>
                <c:pt idx="19">
                  <c:v>-24.155000000000001</c:v>
                </c:pt>
                <c:pt idx="20">
                  <c:v>-24.24</c:v>
                </c:pt>
                <c:pt idx="21">
                  <c:v>-24.315000000000001</c:v>
                </c:pt>
                <c:pt idx="22">
                  <c:v>-24.38</c:v>
                </c:pt>
                <c:pt idx="23">
                  <c:v>-24.46</c:v>
                </c:pt>
                <c:pt idx="24">
                  <c:v>-24.53</c:v>
                </c:pt>
              </c:numCache>
            </c:numRef>
          </c:xVal>
          <c:yVal>
            <c:numRef>
              <c:f>'980050'!$E$18:$E$42</c:f>
              <c:numCache>
                <c:formatCode>General</c:formatCode>
                <c:ptCount val="25"/>
                <c:pt idx="0">
                  <c:v>808</c:v>
                </c:pt>
                <c:pt idx="1">
                  <c:v>752</c:v>
                </c:pt>
                <c:pt idx="2">
                  <c:v>822</c:v>
                </c:pt>
                <c:pt idx="3">
                  <c:v>820</c:v>
                </c:pt>
                <c:pt idx="4">
                  <c:v>767</c:v>
                </c:pt>
                <c:pt idx="5">
                  <c:v>759</c:v>
                </c:pt>
                <c:pt idx="6">
                  <c:v>782</c:v>
                </c:pt>
                <c:pt idx="7">
                  <c:v>809</c:v>
                </c:pt>
                <c:pt idx="8">
                  <c:v>768</c:v>
                </c:pt>
                <c:pt idx="9">
                  <c:v>823</c:v>
                </c:pt>
                <c:pt idx="10">
                  <c:v>751</c:v>
                </c:pt>
                <c:pt idx="11">
                  <c:v>675</c:v>
                </c:pt>
                <c:pt idx="12">
                  <c:v>714</c:v>
                </c:pt>
                <c:pt idx="13">
                  <c:v>633</c:v>
                </c:pt>
                <c:pt idx="14">
                  <c:v>649</c:v>
                </c:pt>
                <c:pt idx="15">
                  <c:v>654</c:v>
                </c:pt>
                <c:pt idx="16">
                  <c:v>657</c:v>
                </c:pt>
                <c:pt idx="17">
                  <c:v>633</c:v>
                </c:pt>
                <c:pt idx="18">
                  <c:v>655</c:v>
                </c:pt>
                <c:pt idx="19">
                  <c:v>624</c:v>
                </c:pt>
                <c:pt idx="20">
                  <c:v>595</c:v>
                </c:pt>
                <c:pt idx="21">
                  <c:v>647</c:v>
                </c:pt>
                <c:pt idx="22">
                  <c:v>633</c:v>
                </c:pt>
                <c:pt idx="23">
                  <c:v>634</c:v>
                </c:pt>
                <c:pt idx="24">
                  <c:v>638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'980050'!$B$18:$B$42</c:f>
              <c:numCache>
                <c:formatCode>General</c:formatCode>
                <c:ptCount val="25"/>
                <c:pt idx="0">
                  <c:v>-22.73</c:v>
                </c:pt>
                <c:pt idx="1">
                  <c:v>-22.815000000000001</c:v>
                </c:pt>
                <c:pt idx="2">
                  <c:v>-22.88</c:v>
                </c:pt>
                <c:pt idx="3">
                  <c:v>-22.965</c:v>
                </c:pt>
                <c:pt idx="4">
                  <c:v>-23.03</c:v>
                </c:pt>
                <c:pt idx="5">
                  <c:v>-23.11</c:v>
                </c:pt>
                <c:pt idx="6">
                  <c:v>-23.195</c:v>
                </c:pt>
                <c:pt idx="7">
                  <c:v>-23.254999999999999</c:v>
                </c:pt>
                <c:pt idx="8">
                  <c:v>-23.335000000000001</c:v>
                </c:pt>
                <c:pt idx="9">
                  <c:v>-23.405000000000001</c:v>
                </c:pt>
                <c:pt idx="10">
                  <c:v>-23.484999999999999</c:v>
                </c:pt>
                <c:pt idx="11">
                  <c:v>-23.565000000000001</c:v>
                </c:pt>
                <c:pt idx="12">
                  <c:v>-23.635000000000002</c:v>
                </c:pt>
                <c:pt idx="13">
                  <c:v>-23.715</c:v>
                </c:pt>
                <c:pt idx="14">
                  <c:v>-23.78</c:v>
                </c:pt>
                <c:pt idx="15">
                  <c:v>-23.864999999999998</c:v>
                </c:pt>
                <c:pt idx="16">
                  <c:v>-23.94</c:v>
                </c:pt>
                <c:pt idx="17">
                  <c:v>-24.01</c:v>
                </c:pt>
                <c:pt idx="18">
                  <c:v>-24.09</c:v>
                </c:pt>
                <c:pt idx="19">
                  <c:v>-24.155000000000001</c:v>
                </c:pt>
                <c:pt idx="20">
                  <c:v>-24.24</c:v>
                </c:pt>
                <c:pt idx="21">
                  <c:v>-24.315000000000001</c:v>
                </c:pt>
                <c:pt idx="22">
                  <c:v>-24.38</c:v>
                </c:pt>
                <c:pt idx="23">
                  <c:v>-24.46</c:v>
                </c:pt>
                <c:pt idx="24">
                  <c:v>-24.53</c:v>
                </c:pt>
              </c:numCache>
            </c:numRef>
          </c:xVal>
          <c:yVal>
            <c:numRef>
              <c:f>'980050'!$F$18:$F$42</c:f>
              <c:numCache>
                <c:formatCode>General</c:formatCode>
                <c:ptCount val="25"/>
                <c:pt idx="0">
                  <c:v>789.4287297656565</c:v>
                </c:pt>
                <c:pt idx="1">
                  <c:v>789.4287297656565</c:v>
                </c:pt>
                <c:pt idx="2">
                  <c:v>789.4287297656565</c:v>
                </c:pt>
                <c:pt idx="3">
                  <c:v>789.4287297656565</c:v>
                </c:pt>
                <c:pt idx="4">
                  <c:v>789.4287297656565</c:v>
                </c:pt>
                <c:pt idx="5">
                  <c:v>789.4287297656565</c:v>
                </c:pt>
                <c:pt idx="6">
                  <c:v>789.4287297656565</c:v>
                </c:pt>
                <c:pt idx="7">
                  <c:v>789.4287297656565</c:v>
                </c:pt>
                <c:pt idx="8">
                  <c:v>789.4287297656565</c:v>
                </c:pt>
                <c:pt idx="9">
                  <c:v>782.34183888537621</c:v>
                </c:pt>
                <c:pt idx="10">
                  <c:v>755.20655160650801</c:v>
                </c:pt>
                <c:pt idx="11">
                  <c:v>707.9766452179183</c:v>
                </c:pt>
                <c:pt idx="12">
                  <c:v>669.12264022352599</c:v>
                </c:pt>
                <c:pt idx="13">
                  <c:v>643.77255174118761</c:v>
                </c:pt>
                <c:pt idx="14">
                  <c:v>638.09805057534197</c:v>
                </c:pt>
                <c:pt idx="15">
                  <c:v>638.09805057534197</c:v>
                </c:pt>
                <c:pt idx="16">
                  <c:v>638.09805057534197</c:v>
                </c:pt>
                <c:pt idx="17">
                  <c:v>638.09805057534197</c:v>
                </c:pt>
                <c:pt idx="18">
                  <c:v>638.09805057534197</c:v>
                </c:pt>
                <c:pt idx="19">
                  <c:v>638.09805057534197</c:v>
                </c:pt>
                <c:pt idx="20">
                  <c:v>638.09805057534197</c:v>
                </c:pt>
                <c:pt idx="21">
                  <c:v>638.09805057534197</c:v>
                </c:pt>
                <c:pt idx="22">
                  <c:v>638.09805057534197</c:v>
                </c:pt>
                <c:pt idx="23">
                  <c:v>638.09805057534197</c:v>
                </c:pt>
                <c:pt idx="24">
                  <c:v>638.09805057534197</c:v>
                </c:pt>
              </c:numCache>
            </c:numRef>
          </c:yVal>
        </c:ser>
        <c:axId val="108916096"/>
        <c:axId val="108942848"/>
      </c:scatterChart>
      <c:valAx>
        <c:axId val="108916096"/>
        <c:scaling>
          <c:orientation val="minMax"/>
        </c:scaling>
        <c:axPos val="b"/>
        <c:numFmt formatCode="General" sourceLinked="1"/>
        <c:tickLblPos val="nextTo"/>
        <c:crossAx val="108942848"/>
        <c:crosses val="autoZero"/>
        <c:crossBetween val="midCat"/>
      </c:valAx>
      <c:valAx>
        <c:axId val="108942848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10891609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Setup!$G$3:$G$37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Setup!$H$3:$H$37</c:f>
              <c:numCache>
                <c:formatCode>General</c:formatCode>
                <c:ptCount val="35"/>
                <c:pt idx="0">
                  <c:v>-23.912717252030113</c:v>
                </c:pt>
                <c:pt idx="1">
                  <c:v>-23.528238548415416</c:v>
                </c:pt>
                <c:pt idx="2">
                  <c:v>-23.448510467584192</c:v>
                </c:pt>
                <c:pt idx="3">
                  <c:v>-23.438720578187905</c:v>
                </c:pt>
                <c:pt idx="4">
                  <c:v>-23.366561434533672</c:v>
                </c:pt>
                <c:pt idx="5">
                  <c:v>-23.314580500157568</c:v>
                </c:pt>
                <c:pt idx="6">
                  <c:v>-23.266625148426545</c:v>
                </c:pt>
                <c:pt idx="7">
                  <c:v>-23.178301450332519</c:v>
                </c:pt>
                <c:pt idx="8">
                  <c:v>-23.119292233305348</c:v>
                </c:pt>
                <c:pt idx="9">
                  <c:v>-23.179079036120108</c:v>
                </c:pt>
                <c:pt idx="10">
                  <c:v>-23.269430438523383</c:v>
                </c:pt>
                <c:pt idx="11">
                  <c:v>-23.333596464022996</c:v>
                </c:pt>
                <c:pt idx="12">
                  <c:v>-23.396954012993383</c:v>
                </c:pt>
                <c:pt idx="13">
                  <c:v>-23.475265893853596</c:v>
                </c:pt>
                <c:pt idx="14">
                  <c:v>-23.5654643225058</c:v>
                </c:pt>
                <c:pt idx="15">
                  <c:v>-23.619265433152211</c:v>
                </c:pt>
                <c:pt idx="16">
                  <c:v>-23.618322461040908</c:v>
                </c:pt>
                <c:pt idx="17">
                  <c:v>-23.564186783535046</c:v>
                </c:pt>
                <c:pt idx="18">
                  <c:v>-23.533958188511225</c:v>
                </c:pt>
                <c:pt idx="19">
                  <c:v>-23.526668983117425</c:v>
                </c:pt>
                <c:pt idx="20">
                  <c:v>-23.426674136346065</c:v>
                </c:pt>
                <c:pt idx="21">
                  <c:v>-23.320797117510601</c:v>
                </c:pt>
                <c:pt idx="22">
                  <c:v>-23.179203345628906</c:v>
                </c:pt>
                <c:pt idx="23">
                  <c:v>-23.039938518108496</c:v>
                </c:pt>
                <c:pt idx="24">
                  <c:v>-22.972495302299702</c:v>
                </c:pt>
                <c:pt idx="25">
                  <c:v>-22.861183463670905</c:v>
                </c:pt>
                <c:pt idx="26">
                  <c:v>-22.763971791883691</c:v>
                </c:pt>
                <c:pt idx="27">
                  <c:v>-22.825885179491436</c:v>
                </c:pt>
                <c:pt idx="28">
                  <c:v>-22.856757246985069</c:v>
                </c:pt>
                <c:pt idx="29">
                  <c:v>-22.867301733512569</c:v>
                </c:pt>
                <c:pt idx="30">
                  <c:v>-22.878580937441203</c:v>
                </c:pt>
                <c:pt idx="31">
                  <c:v>-22.903108127254193</c:v>
                </c:pt>
                <c:pt idx="32">
                  <c:v>-22.884383382624172</c:v>
                </c:pt>
                <c:pt idx="33">
                  <c:v>-22.887056540590439</c:v>
                </c:pt>
                <c:pt idx="34">
                  <c:v>-22.98753011297552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Setup!$N$3:$N$37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Setup!$M$3:$M$37</c:f>
              <c:numCache>
                <c:formatCode>General</c:formatCode>
                <c:ptCount val="35"/>
                <c:pt idx="0">
                  <c:v>-23.742717252030111</c:v>
                </c:pt>
                <c:pt idx="1">
                  <c:v>-23.358238548415414</c:v>
                </c:pt>
                <c:pt idx="2">
                  <c:v>-23.278510467584191</c:v>
                </c:pt>
                <c:pt idx="3">
                  <c:v>-23.268720578187903</c:v>
                </c:pt>
                <c:pt idx="4">
                  <c:v>-23.19656143453367</c:v>
                </c:pt>
                <c:pt idx="5">
                  <c:v>-23.144580500157566</c:v>
                </c:pt>
                <c:pt idx="6">
                  <c:v>-23.096625148426543</c:v>
                </c:pt>
                <c:pt idx="7">
                  <c:v>-23.008301450332517</c:v>
                </c:pt>
                <c:pt idx="8">
                  <c:v>-22.949292233305346</c:v>
                </c:pt>
                <c:pt idx="9">
                  <c:v>-23.009079036120106</c:v>
                </c:pt>
                <c:pt idx="10">
                  <c:v>-23.099430438523381</c:v>
                </c:pt>
                <c:pt idx="11">
                  <c:v>-23.163596464022994</c:v>
                </c:pt>
                <c:pt idx="12">
                  <c:v>-23.226954012993382</c:v>
                </c:pt>
                <c:pt idx="13">
                  <c:v>-23.305265893853594</c:v>
                </c:pt>
                <c:pt idx="14">
                  <c:v>-23.395464322505799</c:v>
                </c:pt>
                <c:pt idx="15">
                  <c:v>-23.44926543315221</c:v>
                </c:pt>
                <c:pt idx="16">
                  <c:v>-23.448322461040906</c:v>
                </c:pt>
                <c:pt idx="17">
                  <c:v>-23.394186783535044</c:v>
                </c:pt>
                <c:pt idx="18">
                  <c:v>-23.363958188511223</c:v>
                </c:pt>
                <c:pt idx="19">
                  <c:v>-23.356668983117423</c:v>
                </c:pt>
                <c:pt idx="20">
                  <c:v>-23.256674136346064</c:v>
                </c:pt>
                <c:pt idx="21">
                  <c:v>-23.150797117510599</c:v>
                </c:pt>
                <c:pt idx="22">
                  <c:v>-23.009203345628904</c:v>
                </c:pt>
                <c:pt idx="23">
                  <c:v>-22.869938518108494</c:v>
                </c:pt>
                <c:pt idx="24">
                  <c:v>-22.8024953022997</c:v>
                </c:pt>
                <c:pt idx="25">
                  <c:v>-22.691183463670903</c:v>
                </c:pt>
                <c:pt idx="26">
                  <c:v>-22.593971791883689</c:v>
                </c:pt>
                <c:pt idx="27">
                  <c:v>-22.655885179491435</c:v>
                </c:pt>
                <c:pt idx="28">
                  <c:v>-22.686757246985067</c:v>
                </c:pt>
                <c:pt idx="29">
                  <c:v>-22.697301733512568</c:v>
                </c:pt>
                <c:pt idx="30">
                  <c:v>-22.708580937441202</c:v>
                </c:pt>
                <c:pt idx="31">
                  <c:v>-22.733108127254191</c:v>
                </c:pt>
                <c:pt idx="32">
                  <c:v>-22.71438338262417</c:v>
                </c:pt>
                <c:pt idx="33">
                  <c:v>-22.717056540590438</c:v>
                </c:pt>
                <c:pt idx="34">
                  <c:v>-22.817530112975518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Setup!$T$3:$T$15</c:f>
              <c:numCache>
                <c:formatCode>General</c:formatCode>
                <c:ptCount val="13"/>
                <c:pt idx="0">
                  <c:v>24</c:v>
                </c:pt>
                <c:pt idx="1">
                  <c:v>16</c:v>
                </c:pt>
                <c:pt idx="2">
                  <c:v>12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0</c:v>
                </c:pt>
                <c:pt idx="7">
                  <c:v>-3</c:v>
                </c:pt>
                <c:pt idx="8">
                  <c:v>-6</c:v>
                </c:pt>
                <c:pt idx="9">
                  <c:v>-9</c:v>
                </c:pt>
                <c:pt idx="10">
                  <c:v>-12</c:v>
                </c:pt>
                <c:pt idx="11">
                  <c:v>-16</c:v>
                </c:pt>
                <c:pt idx="12">
                  <c:v>-24</c:v>
                </c:pt>
              </c:numCache>
            </c:numRef>
          </c:xVal>
          <c:yVal>
            <c:numRef>
              <c:f>Setup!$S$3:$S$15</c:f>
              <c:numCache>
                <c:formatCode>General</c:formatCode>
                <c:ptCount val="13"/>
                <c:pt idx="0">
                  <c:v>-21.412717252030113</c:v>
                </c:pt>
                <c:pt idx="1">
                  <c:v>-21.028238548415416</c:v>
                </c:pt>
                <c:pt idx="2">
                  <c:v>-20.814580500157568</c:v>
                </c:pt>
                <c:pt idx="3">
                  <c:v>-20.619292233305348</c:v>
                </c:pt>
                <c:pt idx="4">
                  <c:v>-20.833596464022996</c:v>
                </c:pt>
                <c:pt idx="5">
                  <c:v>-21.0654643225058</c:v>
                </c:pt>
                <c:pt idx="6">
                  <c:v>-21.064186783535046</c:v>
                </c:pt>
                <c:pt idx="7">
                  <c:v>-20.926674136346065</c:v>
                </c:pt>
                <c:pt idx="8">
                  <c:v>-20.539938518108496</c:v>
                </c:pt>
                <c:pt idx="9">
                  <c:v>-20.263971791883691</c:v>
                </c:pt>
                <c:pt idx="10">
                  <c:v>-20.367301733512569</c:v>
                </c:pt>
                <c:pt idx="11">
                  <c:v>-20.387056540590439</c:v>
                </c:pt>
                <c:pt idx="12">
                  <c:v>-20.48753011297552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Setup!$Z$3:$Z$9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Setup!$Y$3:$Y$9</c:f>
              <c:numCache>
                <c:formatCode>General</c:formatCode>
                <c:ptCount val="7"/>
                <c:pt idx="0">
                  <c:v>-23.114186783535047</c:v>
                </c:pt>
                <c:pt idx="1">
                  <c:v>-22.814186783535046</c:v>
                </c:pt>
                <c:pt idx="2">
                  <c:v>-22.514186783535045</c:v>
                </c:pt>
                <c:pt idx="3">
                  <c:v>-22.214186783535045</c:v>
                </c:pt>
                <c:pt idx="4">
                  <c:v>-21.914186783535047</c:v>
                </c:pt>
                <c:pt idx="5">
                  <c:v>-21.614186783535047</c:v>
                </c:pt>
                <c:pt idx="6">
                  <c:v>-21.314186783535046</c:v>
                </c:pt>
              </c:numCache>
            </c:numRef>
          </c:yVal>
        </c:ser>
        <c:axId val="109069056"/>
        <c:axId val="109070592"/>
      </c:scatterChart>
      <c:valAx>
        <c:axId val="109069056"/>
        <c:scaling>
          <c:orientation val="minMax"/>
        </c:scaling>
        <c:axPos val="b"/>
        <c:numFmt formatCode="General" sourceLinked="1"/>
        <c:tickLblPos val="nextTo"/>
        <c:crossAx val="109070592"/>
        <c:crosses val="autoZero"/>
        <c:crossBetween val="midCat"/>
      </c:valAx>
      <c:valAx>
        <c:axId val="109070592"/>
        <c:scaling>
          <c:orientation val="minMax"/>
        </c:scaling>
        <c:axPos val="l"/>
        <c:majorGridlines/>
        <c:numFmt formatCode="General" sourceLinked="1"/>
        <c:tickLblPos val="nextTo"/>
        <c:crossAx val="1090690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'980050'!$B$60:$B$84</c:f>
              <c:numCache>
                <c:formatCode>General</c:formatCode>
                <c:ptCount val="25"/>
                <c:pt idx="0">
                  <c:v>-22.48</c:v>
                </c:pt>
                <c:pt idx="1">
                  <c:v>-22.565000000000001</c:v>
                </c:pt>
                <c:pt idx="2">
                  <c:v>-22.635000000000002</c:v>
                </c:pt>
                <c:pt idx="3">
                  <c:v>-22.71</c:v>
                </c:pt>
                <c:pt idx="4">
                  <c:v>-22.785</c:v>
                </c:pt>
                <c:pt idx="5">
                  <c:v>-22.864999999999998</c:v>
                </c:pt>
                <c:pt idx="6">
                  <c:v>-22.945</c:v>
                </c:pt>
                <c:pt idx="7">
                  <c:v>-23.01</c:v>
                </c:pt>
                <c:pt idx="8">
                  <c:v>-23.085000000000001</c:v>
                </c:pt>
                <c:pt idx="9">
                  <c:v>-23.16</c:v>
                </c:pt>
                <c:pt idx="10">
                  <c:v>-23.24</c:v>
                </c:pt>
                <c:pt idx="11">
                  <c:v>-23.32</c:v>
                </c:pt>
                <c:pt idx="12">
                  <c:v>-23.385000000000002</c:v>
                </c:pt>
                <c:pt idx="13">
                  <c:v>-23.465</c:v>
                </c:pt>
                <c:pt idx="14">
                  <c:v>-23.54</c:v>
                </c:pt>
                <c:pt idx="15">
                  <c:v>-23.614999999999998</c:v>
                </c:pt>
                <c:pt idx="16">
                  <c:v>-23.69</c:v>
                </c:pt>
                <c:pt idx="17">
                  <c:v>-23.76</c:v>
                </c:pt>
                <c:pt idx="18">
                  <c:v>-23.84</c:v>
                </c:pt>
                <c:pt idx="19">
                  <c:v>-23.914999999999999</c:v>
                </c:pt>
                <c:pt idx="20">
                  <c:v>-23.995000000000001</c:v>
                </c:pt>
                <c:pt idx="21">
                  <c:v>-24.07</c:v>
                </c:pt>
                <c:pt idx="22">
                  <c:v>-24.135000000000002</c:v>
                </c:pt>
                <c:pt idx="23">
                  <c:v>-24.21</c:v>
                </c:pt>
                <c:pt idx="24">
                  <c:v>-24.28</c:v>
                </c:pt>
              </c:numCache>
            </c:numRef>
          </c:xVal>
          <c:yVal>
            <c:numRef>
              <c:f>'980050'!$E$60:$E$84</c:f>
              <c:numCache>
                <c:formatCode>General</c:formatCode>
                <c:ptCount val="25"/>
                <c:pt idx="0">
                  <c:v>813</c:v>
                </c:pt>
                <c:pt idx="1">
                  <c:v>821</c:v>
                </c:pt>
                <c:pt idx="2">
                  <c:v>808</c:v>
                </c:pt>
                <c:pt idx="3">
                  <c:v>808</c:v>
                </c:pt>
                <c:pt idx="4">
                  <c:v>765</c:v>
                </c:pt>
                <c:pt idx="5">
                  <c:v>752</c:v>
                </c:pt>
                <c:pt idx="6">
                  <c:v>820</c:v>
                </c:pt>
                <c:pt idx="7">
                  <c:v>830</c:v>
                </c:pt>
                <c:pt idx="8">
                  <c:v>763</c:v>
                </c:pt>
                <c:pt idx="9">
                  <c:v>797</c:v>
                </c:pt>
                <c:pt idx="10">
                  <c:v>826</c:v>
                </c:pt>
                <c:pt idx="11">
                  <c:v>801</c:v>
                </c:pt>
                <c:pt idx="12">
                  <c:v>672</c:v>
                </c:pt>
                <c:pt idx="13">
                  <c:v>706</c:v>
                </c:pt>
                <c:pt idx="14">
                  <c:v>671</c:v>
                </c:pt>
                <c:pt idx="15">
                  <c:v>683</c:v>
                </c:pt>
                <c:pt idx="16">
                  <c:v>642</c:v>
                </c:pt>
                <c:pt idx="17">
                  <c:v>669</c:v>
                </c:pt>
                <c:pt idx="18">
                  <c:v>609</c:v>
                </c:pt>
                <c:pt idx="19">
                  <c:v>654</c:v>
                </c:pt>
                <c:pt idx="20">
                  <c:v>585</c:v>
                </c:pt>
                <c:pt idx="21">
                  <c:v>630</c:v>
                </c:pt>
                <c:pt idx="22">
                  <c:v>626</c:v>
                </c:pt>
                <c:pt idx="23">
                  <c:v>615</c:v>
                </c:pt>
                <c:pt idx="24">
                  <c:v>645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'980050'!$B$60:$B$84</c:f>
              <c:numCache>
                <c:formatCode>General</c:formatCode>
                <c:ptCount val="25"/>
                <c:pt idx="0">
                  <c:v>-22.48</c:v>
                </c:pt>
                <c:pt idx="1">
                  <c:v>-22.565000000000001</c:v>
                </c:pt>
                <c:pt idx="2">
                  <c:v>-22.635000000000002</c:v>
                </c:pt>
                <c:pt idx="3">
                  <c:v>-22.71</c:v>
                </c:pt>
                <c:pt idx="4">
                  <c:v>-22.785</c:v>
                </c:pt>
                <c:pt idx="5">
                  <c:v>-22.864999999999998</c:v>
                </c:pt>
                <c:pt idx="6">
                  <c:v>-22.945</c:v>
                </c:pt>
                <c:pt idx="7">
                  <c:v>-23.01</c:v>
                </c:pt>
                <c:pt idx="8">
                  <c:v>-23.085000000000001</c:v>
                </c:pt>
                <c:pt idx="9">
                  <c:v>-23.16</c:v>
                </c:pt>
                <c:pt idx="10">
                  <c:v>-23.24</c:v>
                </c:pt>
                <c:pt idx="11">
                  <c:v>-23.32</c:v>
                </c:pt>
                <c:pt idx="12">
                  <c:v>-23.385000000000002</c:v>
                </c:pt>
                <c:pt idx="13">
                  <c:v>-23.465</c:v>
                </c:pt>
                <c:pt idx="14">
                  <c:v>-23.54</c:v>
                </c:pt>
                <c:pt idx="15">
                  <c:v>-23.614999999999998</c:v>
                </c:pt>
                <c:pt idx="16">
                  <c:v>-23.69</c:v>
                </c:pt>
                <c:pt idx="17">
                  <c:v>-23.76</c:v>
                </c:pt>
                <c:pt idx="18">
                  <c:v>-23.84</c:v>
                </c:pt>
                <c:pt idx="19">
                  <c:v>-23.914999999999999</c:v>
                </c:pt>
                <c:pt idx="20">
                  <c:v>-23.995000000000001</c:v>
                </c:pt>
                <c:pt idx="21">
                  <c:v>-24.07</c:v>
                </c:pt>
                <c:pt idx="22">
                  <c:v>-24.135000000000002</c:v>
                </c:pt>
                <c:pt idx="23">
                  <c:v>-24.21</c:v>
                </c:pt>
                <c:pt idx="24">
                  <c:v>-24.28</c:v>
                </c:pt>
              </c:numCache>
            </c:numRef>
          </c:xVal>
          <c:yVal>
            <c:numRef>
              <c:f>'980050'!$F$60:$F$84</c:f>
              <c:numCache>
                <c:formatCode>General</c:formatCode>
                <c:ptCount val="25"/>
                <c:pt idx="0">
                  <c:v>799.58093910134164</c:v>
                </c:pt>
                <c:pt idx="1">
                  <c:v>799.58093910134164</c:v>
                </c:pt>
                <c:pt idx="2">
                  <c:v>799.58093910134164</c:v>
                </c:pt>
                <c:pt idx="3">
                  <c:v>799.58093910134164</c:v>
                </c:pt>
                <c:pt idx="4">
                  <c:v>799.58093910134164</c:v>
                </c:pt>
                <c:pt idx="5">
                  <c:v>799.58093910134164</c:v>
                </c:pt>
                <c:pt idx="6">
                  <c:v>799.58093910134164</c:v>
                </c:pt>
                <c:pt idx="7">
                  <c:v>799.58093910134164</c:v>
                </c:pt>
                <c:pt idx="8">
                  <c:v>799.58093910134164</c:v>
                </c:pt>
                <c:pt idx="9">
                  <c:v>799.58093910134164</c:v>
                </c:pt>
                <c:pt idx="10">
                  <c:v>793.86666962899949</c:v>
                </c:pt>
                <c:pt idx="11">
                  <c:v>767.28688956679252</c:v>
                </c:pt>
                <c:pt idx="12">
                  <c:v>729.7280388801812</c:v>
                </c:pt>
                <c:pt idx="13">
                  <c:v>677.67875779734004</c:v>
                </c:pt>
                <c:pt idx="14">
                  <c:v>647.74642985057631</c:v>
                </c:pt>
                <c:pt idx="15">
                  <c:v>636.86781735137299</c:v>
                </c:pt>
                <c:pt idx="16">
                  <c:v>636.81986762267286</c:v>
                </c:pt>
                <c:pt idx="17">
                  <c:v>636.81986762267286</c:v>
                </c:pt>
                <c:pt idx="18">
                  <c:v>636.81986762267286</c:v>
                </c:pt>
                <c:pt idx="19">
                  <c:v>636.81986762267286</c:v>
                </c:pt>
                <c:pt idx="20">
                  <c:v>636.81986762267286</c:v>
                </c:pt>
                <c:pt idx="21">
                  <c:v>636.81986762267286</c:v>
                </c:pt>
                <c:pt idx="22">
                  <c:v>636.81986762267286</c:v>
                </c:pt>
                <c:pt idx="23">
                  <c:v>636.81986762267286</c:v>
                </c:pt>
                <c:pt idx="24">
                  <c:v>636.81986762267286</c:v>
                </c:pt>
              </c:numCache>
            </c:numRef>
          </c:yVal>
        </c:ser>
        <c:axId val="187942400"/>
        <c:axId val="187943936"/>
      </c:scatterChart>
      <c:valAx>
        <c:axId val="187942400"/>
        <c:scaling>
          <c:orientation val="minMax"/>
        </c:scaling>
        <c:axPos val="b"/>
        <c:numFmt formatCode="General" sourceLinked="1"/>
        <c:tickLblPos val="nextTo"/>
        <c:crossAx val="187943936"/>
        <c:crosses val="autoZero"/>
        <c:crossBetween val="midCat"/>
      </c:valAx>
      <c:valAx>
        <c:axId val="187943936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18794240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'980050'!$B$102:$B$126</c:f>
              <c:numCache>
                <c:formatCode>General</c:formatCode>
                <c:ptCount val="25"/>
                <c:pt idx="0">
                  <c:v>-22.465</c:v>
                </c:pt>
                <c:pt idx="1">
                  <c:v>-22.545000000000002</c:v>
                </c:pt>
                <c:pt idx="2">
                  <c:v>-22.625</c:v>
                </c:pt>
                <c:pt idx="3">
                  <c:v>-22.704999999999998</c:v>
                </c:pt>
                <c:pt idx="4">
                  <c:v>-22.77</c:v>
                </c:pt>
                <c:pt idx="5">
                  <c:v>-22.844999999999999</c:v>
                </c:pt>
                <c:pt idx="6">
                  <c:v>-22.925000000000001</c:v>
                </c:pt>
                <c:pt idx="7">
                  <c:v>-23</c:v>
                </c:pt>
                <c:pt idx="8">
                  <c:v>-23.074999999999999</c:v>
                </c:pt>
                <c:pt idx="9">
                  <c:v>-23.145</c:v>
                </c:pt>
                <c:pt idx="10">
                  <c:v>-23.22</c:v>
                </c:pt>
                <c:pt idx="11">
                  <c:v>-23.31</c:v>
                </c:pt>
                <c:pt idx="12">
                  <c:v>-23.37</c:v>
                </c:pt>
                <c:pt idx="13">
                  <c:v>-23.45</c:v>
                </c:pt>
                <c:pt idx="14">
                  <c:v>-23.52</c:v>
                </c:pt>
                <c:pt idx="15">
                  <c:v>-23.594999999999999</c:v>
                </c:pt>
                <c:pt idx="16">
                  <c:v>-23.68</c:v>
                </c:pt>
                <c:pt idx="17">
                  <c:v>-23.745000000000001</c:v>
                </c:pt>
                <c:pt idx="18">
                  <c:v>-23.824999999999999</c:v>
                </c:pt>
                <c:pt idx="19">
                  <c:v>-23.905000000000001</c:v>
                </c:pt>
                <c:pt idx="20">
                  <c:v>-23.975000000000001</c:v>
                </c:pt>
                <c:pt idx="21">
                  <c:v>-24.05</c:v>
                </c:pt>
                <c:pt idx="22">
                  <c:v>-24.12</c:v>
                </c:pt>
                <c:pt idx="23">
                  <c:v>-24.2</c:v>
                </c:pt>
                <c:pt idx="24">
                  <c:v>-24.27</c:v>
                </c:pt>
              </c:numCache>
            </c:numRef>
          </c:xVal>
          <c:yVal>
            <c:numRef>
              <c:f>'980050'!$E$102:$E$126</c:f>
              <c:numCache>
                <c:formatCode>General</c:formatCode>
                <c:ptCount val="25"/>
                <c:pt idx="0">
                  <c:v>766</c:v>
                </c:pt>
                <c:pt idx="1">
                  <c:v>810</c:v>
                </c:pt>
                <c:pt idx="2">
                  <c:v>807</c:v>
                </c:pt>
                <c:pt idx="3">
                  <c:v>799</c:v>
                </c:pt>
                <c:pt idx="4">
                  <c:v>780</c:v>
                </c:pt>
                <c:pt idx="5">
                  <c:v>765</c:v>
                </c:pt>
                <c:pt idx="6">
                  <c:v>773</c:v>
                </c:pt>
                <c:pt idx="7">
                  <c:v>805</c:v>
                </c:pt>
                <c:pt idx="8">
                  <c:v>799</c:v>
                </c:pt>
                <c:pt idx="9">
                  <c:v>796</c:v>
                </c:pt>
                <c:pt idx="10">
                  <c:v>761</c:v>
                </c:pt>
                <c:pt idx="11">
                  <c:v>713</c:v>
                </c:pt>
                <c:pt idx="12">
                  <c:v>687</c:v>
                </c:pt>
                <c:pt idx="13">
                  <c:v>632</c:v>
                </c:pt>
                <c:pt idx="14">
                  <c:v>653</c:v>
                </c:pt>
                <c:pt idx="15">
                  <c:v>622</c:v>
                </c:pt>
                <c:pt idx="16">
                  <c:v>641</c:v>
                </c:pt>
                <c:pt idx="17">
                  <c:v>643</c:v>
                </c:pt>
                <c:pt idx="18">
                  <c:v>631</c:v>
                </c:pt>
                <c:pt idx="19">
                  <c:v>623</c:v>
                </c:pt>
                <c:pt idx="20">
                  <c:v>646</c:v>
                </c:pt>
                <c:pt idx="21">
                  <c:v>651</c:v>
                </c:pt>
                <c:pt idx="22">
                  <c:v>638</c:v>
                </c:pt>
                <c:pt idx="23">
                  <c:v>622</c:v>
                </c:pt>
                <c:pt idx="24">
                  <c:v>630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'980050'!$B$102:$B$126</c:f>
              <c:numCache>
                <c:formatCode>General</c:formatCode>
                <c:ptCount val="25"/>
                <c:pt idx="0">
                  <c:v>-22.465</c:v>
                </c:pt>
                <c:pt idx="1">
                  <c:v>-22.545000000000002</c:v>
                </c:pt>
                <c:pt idx="2">
                  <c:v>-22.625</c:v>
                </c:pt>
                <c:pt idx="3">
                  <c:v>-22.704999999999998</c:v>
                </c:pt>
                <c:pt idx="4">
                  <c:v>-22.77</c:v>
                </c:pt>
                <c:pt idx="5">
                  <c:v>-22.844999999999999</c:v>
                </c:pt>
                <c:pt idx="6">
                  <c:v>-22.925000000000001</c:v>
                </c:pt>
                <c:pt idx="7">
                  <c:v>-23</c:v>
                </c:pt>
                <c:pt idx="8">
                  <c:v>-23.074999999999999</c:v>
                </c:pt>
                <c:pt idx="9">
                  <c:v>-23.145</c:v>
                </c:pt>
                <c:pt idx="10">
                  <c:v>-23.22</c:v>
                </c:pt>
                <c:pt idx="11">
                  <c:v>-23.31</c:v>
                </c:pt>
                <c:pt idx="12">
                  <c:v>-23.37</c:v>
                </c:pt>
                <c:pt idx="13">
                  <c:v>-23.45</c:v>
                </c:pt>
                <c:pt idx="14">
                  <c:v>-23.52</c:v>
                </c:pt>
                <c:pt idx="15">
                  <c:v>-23.594999999999999</c:v>
                </c:pt>
                <c:pt idx="16">
                  <c:v>-23.68</c:v>
                </c:pt>
                <c:pt idx="17">
                  <c:v>-23.745000000000001</c:v>
                </c:pt>
                <c:pt idx="18">
                  <c:v>-23.824999999999999</c:v>
                </c:pt>
                <c:pt idx="19">
                  <c:v>-23.905000000000001</c:v>
                </c:pt>
                <c:pt idx="20">
                  <c:v>-23.975000000000001</c:v>
                </c:pt>
                <c:pt idx="21">
                  <c:v>-24.05</c:v>
                </c:pt>
                <c:pt idx="22">
                  <c:v>-24.12</c:v>
                </c:pt>
                <c:pt idx="23">
                  <c:v>-24.2</c:v>
                </c:pt>
                <c:pt idx="24">
                  <c:v>-24.27</c:v>
                </c:pt>
              </c:numCache>
            </c:numRef>
          </c:xVal>
          <c:yVal>
            <c:numRef>
              <c:f>'980050'!$F$102:$F$126</c:f>
              <c:numCache>
                <c:formatCode>General</c:formatCode>
                <c:ptCount val="25"/>
                <c:pt idx="0">
                  <c:v>789.39920921141697</c:v>
                </c:pt>
                <c:pt idx="1">
                  <c:v>789.39920921141697</c:v>
                </c:pt>
                <c:pt idx="2">
                  <c:v>789.39920921141697</c:v>
                </c:pt>
                <c:pt idx="3">
                  <c:v>789.39920921141697</c:v>
                </c:pt>
                <c:pt idx="4">
                  <c:v>789.39920921141697</c:v>
                </c:pt>
                <c:pt idx="5">
                  <c:v>789.39920921141697</c:v>
                </c:pt>
                <c:pt idx="6">
                  <c:v>789.39920921141697</c:v>
                </c:pt>
                <c:pt idx="7">
                  <c:v>789.39920921141697</c:v>
                </c:pt>
                <c:pt idx="8">
                  <c:v>789.39920921141697</c:v>
                </c:pt>
                <c:pt idx="9">
                  <c:v>787.38828144215779</c:v>
                </c:pt>
                <c:pt idx="10">
                  <c:v>767.45088773970338</c:v>
                </c:pt>
                <c:pt idx="11">
                  <c:v>715.3514350151886</c:v>
                </c:pt>
                <c:pt idx="12">
                  <c:v>675.57422573437793</c:v>
                </c:pt>
                <c:pt idx="13">
                  <c:v>643.71852180261362</c:v>
                </c:pt>
                <c:pt idx="14">
                  <c:v>635.7176016667936</c:v>
                </c:pt>
                <c:pt idx="15">
                  <c:v>635.7176016667936</c:v>
                </c:pt>
                <c:pt idx="16">
                  <c:v>635.7176016667936</c:v>
                </c:pt>
                <c:pt idx="17">
                  <c:v>635.7176016667936</c:v>
                </c:pt>
                <c:pt idx="18">
                  <c:v>635.7176016667936</c:v>
                </c:pt>
                <c:pt idx="19">
                  <c:v>635.7176016667936</c:v>
                </c:pt>
                <c:pt idx="20">
                  <c:v>635.7176016667936</c:v>
                </c:pt>
                <c:pt idx="21">
                  <c:v>635.7176016667936</c:v>
                </c:pt>
                <c:pt idx="22">
                  <c:v>635.7176016667936</c:v>
                </c:pt>
                <c:pt idx="23">
                  <c:v>635.7176016667936</c:v>
                </c:pt>
                <c:pt idx="24">
                  <c:v>635.7176016667936</c:v>
                </c:pt>
              </c:numCache>
            </c:numRef>
          </c:yVal>
        </c:ser>
        <c:axId val="61282176"/>
        <c:axId val="61283712"/>
      </c:scatterChart>
      <c:valAx>
        <c:axId val="61282176"/>
        <c:scaling>
          <c:orientation val="minMax"/>
        </c:scaling>
        <c:axPos val="b"/>
        <c:numFmt formatCode="General" sourceLinked="1"/>
        <c:tickLblPos val="nextTo"/>
        <c:crossAx val="61283712"/>
        <c:crosses val="autoZero"/>
        <c:crossBetween val="midCat"/>
      </c:valAx>
      <c:valAx>
        <c:axId val="61283712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61282176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'980050'!$B$144:$B$168</c:f>
              <c:numCache>
                <c:formatCode>General</c:formatCode>
                <c:ptCount val="25"/>
                <c:pt idx="0">
                  <c:v>-21.93</c:v>
                </c:pt>
                <c:pt idx="1">
                  <c:v>-22.015000000000001</c:v>
                </c:pt>
                <c:pt idx="2">
                  <c:v>-22.09</c:v>
                </c:pt>
                <c:pt idx="3">
                  <c:v>-22.16</c:v>
                </c:pt>
                <c:pt idx="4">
                  <c:v>-22.24</c:v>
                </c:pt>
                <c:pt idx="5">
                  <c:v>-22.315000000000001</c:v>
                </c:pt>
                <c:pt idx="6">
                  <c:v>-22.4</c:v>
                </c:pt>
                <c:pt idx="7">
                  <c:v>-22.465</c:v>
                </c:pt>
                <c:pt idx="8">
                  <c:v>-22.545000000000002</c:v>
                </c:pt>
                <c:pt idx="9">
                  <c:v>-22.62</c:v>
                </c:pt>
                <c:pt idx="10">
                  <c:v>-22.69</c:v>
                </c:pt>
                <c:pt idx="11">
                  <c:v>-22.774999999999999</c:v>
                </c:pt>
                <c:pt idx="12">
                  <c:v>-22.844999999999999</c:v>
                </c:pt>
                <c:pt idx="13">
                  <c:v>-22.914999999999999</c:v>
                </c:pt>
                <c:pt idx="14">
                  <c:v>-22.984999999999999</c:v>
                </c:pt>
                <c:pt idx="15">
                  <c:v>-23.065000000000001</c:v>
                </c:pt>
                <c:pt idx="16">
                  <c:v>-23.145</c:v>
                </c:pt>
                <c:pt idx="17">
                  <c:v>-23.215</c:v>
                </c:pt>
                <c:pt idx="18">
                  <c:v>-23.295000000000002</c:v>
                </c:pt>
                <c:pt idx="19">
                  <c:v>-23.364999999999998</c:v>
                </c:pt>
                <c:pt idx="20">
                  <c:v>-23.44</c:v>
                </c:pt>
                <c:pt idx="21">
                  <c:v>-23.52</c:v>
                </c:pt>
                <c:pt idx="22">
                  <c:v>-23.59</c:v>
                </c:pt>
                <c:pt idx="23">
                  <c:v>-23.664999999999999</c:v>
                </c:pt>
                <c:pt idx="24">
                  <c:v>-23.74</c:v>
                </c:pt>
              </c:numCache>
            </c:numRef>
          </c:xVal>
          <c:yVal>
            <c:numRef>
              <c:f>'980050'!$E$144:$E$168</c:f>
              <c:numCache>
                <c:formatCode>General</c:formatCode>
                <c:ptCount val="25"/>
                <c:pt idx="0">
                  <c:v>747</c:v>
                </c:pt>
                <c:pt idx="1">
                  <c:v>783</c:v>
                </c:pt>
                <c:pt idx="2">
                  <c:v>774</c:v>
                </c:pt>
                <c:pt idx="3">
                  <c:v>730</c:v>
                </c:pt>
                <c:pt idx="4">
                  <c:v>800</c:v>
                </c:pt>
                <c:pt idx="5">
                  <c:v>756</c:v>
                </c:pt>
                <c:pt idx="6">
                  <c:v>816</c:v>
                </c:pt>
                <c:pt idx="7">
                  <c:v>782</c:v>
                </c:pt>
                <c:pt idx="8">
                  <c:v>772</c:v>
                </c:pt>
                <c:pt idx="9">
                  <c:v>763</c:v>
                </c:pt>
                <c:pt idx="10">
                  <c:v>747</c:v>
                </c:pt>
                <c:pt idx="11">
                  <c:v>758</c:v>
                </c:pt>
                <c:pt idx="12">
                  <c:v>739</c:v>
                </c:pt>
                <c:pt idx="13">
                  <c:v>683</c:v>
                </c:pt>
                <c:pt idx="14">
                  <c:v>705</c:v>
                </c:pt>
                <c:pt idx="15">
                  <c:v>620</c:v>
                </c:pt>
                <c:pt idx="16">
                  <c:v>650</c:v>
                </c:pt>
                <c:pt idx="17">
                  <c:v>622</c:v>
                </c:pt>
                <c:pt idx="18">
                  <c:v>644</c:v>
                </c:pt>
                <c:pt idx="19">
                  <c:v>658</c:v>
                </c:pt>
                <c:pt idx="20">
                  <c:v>594</c:v>
                </c:pt>
                <c:pt idx="21">
                  <c:v>645</c:v>
                </c:pt>
                <c:pt idx="22">
                  <c:v>645</c:v>
                </c:pt>
                <c:pt idx="23">
                  <c:v>639</c:v>
                </c:pt>
                <c:pt idx="24">
                  <c:v>635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'980050'!$B$144:$B$168</c:f>
              <c:numCache>
                <c:formatCode>General</c:formatCode>
                <c:ptCount val="25"/>
                <c:pt idx="0">
                  <c:v>-21.93</c:v>
                </c:pt>
                <c:pt idx="1">
                  <c:v>-22.015000000000001</c:v>
                </c:pt>
                <c:pt idx="2">
                  <c:v>-22.09</c:v>
                </c:pt>
                <c:pt idx="3">
                  <c:v>-22.16</c:v>
                </c:pt>
                <c:pt idx="4">
                  <c:v>-22.24</c:v>
                </c:pt>
                <c:pt idx="5">
                  <c:v>-22.315000000000001</c:v>
                </c:pt>
                <c:pt idx="6">
                  <c:v>-22.4</c:v>
                </c:pt>
                <c:pt idx="7">
                  <c:v>-22.465</c:v>
                </c:pt>
                <c:pt idx="8">
                  <c:v>-22.545000000000002</c:v>
                </c:pt>
                <c:pt idx="9">
                  <c:v>-22.62</c:v>
                </c:pt>
                <c:pt idx="10">
                  <c:v>-22.69</c:v>
                </c:pt>
                <c:pt idx="11">
                  <c:v>-22.774999999999999</c:v>
                </c:pt>
                <c:pt idx="12">
                  <c:v>-22.844999999999999</c:v>
                </c:pt>
                <c:pt idx="13">
                  <c:v>-22.914999999999999</c:v>
                </c:pt>
                <c:pt idx="14">
                  <c:v>-22.984999999999999</c:v>
                </c:pt>
                <c:pt idx="15">
                  <c:v>-23.065000000000001</c:v>
                </c:pt>
                <c:pt idx="16">
                  <c:v>-23.145</c:v>
                </c:pt>
                <c:pt idx="17">
                  <c:v>-23.215</c:v>
                </c:pt>
                <c:pt idx="18">
                  <c:v>-23.295000000000002</c:v>
                </c:pt>
                <c:pt idx="19">
                  <c:v>-23.364999999999998</c:v>
                </c:pt>
                <c:pt idx="20">
                  <c:v>-23.44</c:v>
                </c:pt>
                <c:pt idx="21">
                  <c:v>-23.52</c:v>
                </c:pt>
                <c:pt idx="22">
                  <c:v>-23.59</c:v>
                </c:pt>
                <c:pt idx="23">
                  <c:v>-23.664999999999999</c:v>
                </c:pt>
                <c:pt idx="24">
                  <c:v>-23.74</c:v>
                </c:pt>
              </c:numCache>
            </c:numRef>
          </c:xVal>
          <c:yVal>
            <c:numRef>
              <c:f>'980050'!$F$144:$F$168</c:f>
              <c:numCache>
                <c:formatCode>General</c:formatCode>
                <c:ptCount val="25"/>
                <c:pt idx="0">
                  <c:v>769.04529715805108</c:v>
                </c:pt>
                <c:pt idx="1">
                  <c:v>769.04529715805108</c:v>
                </c:pt>
                <c:pt idx="2">
                  <c:v>769.04529715805108</c:v>
                </c:pt>
                <c:pt idx="3">
                  <c:v>769.04529715805108</c:v>
                </c:pt>
                <c:pt idx="4">
                  <c:v>769.04529715805108</c:v>
                </c:pt>
                <c:pt idx="5">
                  <c:v>769.04529715805108</c:v>
                </c:pt>
                <c:pt idx="6">
                  <c:v>769.04529715805108</c:v>
                </c:pt>
                <c:pt idx="7">
                  <c:v>769.04529715805108</c:v>
                </c:pt>
                <c:pt idx="8">
                  <c:v>769.04529715805108</c:v>
                </c:pt>
                <c:pt idx="9">
                  <c:v>769.04529715805108</c:v>
                </c:pt>
                <c:pt idx="10">
                  <c:v>769.04529715805108</c:v>
                </c:pt>
                <c:pt idx="11">
                  <c:v>759.9302271057627</c:v>
                </c:pt>
                <c:pt idx="12">
                  <c:v>737.42242004282821</c:v>
                </c:pt>
                <c:pt idx="13">
                  <c:v>701.36029497471384</c:v>
                </c:pt>
                <c:pt idx="14">
                  <c:v>666.04206719165597</c:v>
                </c:pt>
                <c:pt idx="15">
                  <c:v>642.28834551508021</c:v>
                </c:pt>
                <c:pt idx="16">
                  <c:v>636.02714304506628</c:v>
                </c:pt>
                <c:pt idx="17">
                  <c:v>636.02714304506628</c:v>
                </c:pt>
                <c:pt idx="18">
                  <c:v>636.02714304506628</c:v>
                </c:pt>
                <c:pt idx="19">
                  <c:v>636.02714304506628</c:v>
                </c:pt>
                <c:pt idx="20">
                  <c:v>636.02714304506628</c:v>
                </c:pt>
                <c:pt idx="21">
                  <c:v>636.02714304506628</c:v>
                </c:pt>
                <c:pt idx="22">
                  <c:v>636.02714304506628</c:v>
                </c:pt>
                <c:pt idx="23">
                  <c:v>636.02714304506628</c:v>
                </c:pt>
                <c:pt idx="24">
                  <c:v>636.02714304506628</c:v>
                </c:pt>
              </c:numCache>
            </c:numRef>
          </c:yVal>
        </c:ser>
        <c:axId val="61295616"/>
        <c:axId val="61338368"/>
      </c:scatterChart>
      <c:valAx>
        <c:axId val="61295616"/>
        <c:scaling>
          <c:orientation val="minMax"/>
        </c:scaling>
        <c:axPos val="b"/>
        <c:numFmt formatCode="General" sourceLinked="1"/>
        <c:tickLblPos val="nextTo"/>
        <c:crossAx val="61338368"/>
        <c:crosses val="autoZero"/>
        <c:crossBetween val="midCat"/>
      </c:valAx>
      <c:valAx>
        <c:axId val="61338368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61295616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'980050'!$B$186:$B$210</c:f>
              <c:numCache>
                <c:formatCode>General</c:formatCode>
                <c:ptCount val="25"/>
                <c:pt idx="0">
                  <c:v>-21.87</c:v>
                </c:pt>
                <c:pt idx="1">
                  <c:v>-21.95</c:v>
                </c:pt>
                <c:pt idx="2">
                  <c:v>-22.035</c:v>
                </c:pt>
                <c:pt idx="3">
                  <c:v>-22.11</c:v>
                </c:pt>
                <c:pt idx="4">
                  <c:v>-22.175000000000001</c:v>
                </c:pt>
                <c:pt idx="5">
                  <c:v>-22.254999999999999</c:v>
                </c:pt>
                <c:pt idx="6">
                  <c:v>-22.33</c:v>
                </c:pt>
                <c:pt idx="7">
                  <c:v>-22.405000000000001</c:v>
                </c:pt>
                <c:pt idx="8">
                  <c:v>-22.48</c:v>
                </c:pt>
                <c:pt idx="9">
                  <c:v>-22.55</c:v>
                </c:pt>
                <c:pt idx="10">
                  <c:v>-22.635000000000002</c:v>
                </c:pt>
                <c:pt idx="11">
                  <c:v>-22.71</c:v>
                </c:pt>
                <c:pt idx="12">
                  <c:v>-22.79</c:v>
                </c:pt>
                <c:pt idx="13">
                  <c:v>-22.864999999999998</c:v>
                </c:pt>
                <c:pt idx="14">
                  <c:v>-22.925000000000001</c:v>
                </c:pt>
                <c:pt idx="15">
                  <c:v>-23.004999999999999</c:v>
                </c:pt>
                <c:pt idx="16">
                  <c:v>-23.085000000000001</c:v>
                </c:pt>
                <c:pt idx="17">
                  <c:v>-23.155000000000001</c:v>
                </c:pt>
                <c:pt idx="18">
                  <c:v>-23.234999999999999</c:v>
                </c:pt>
                <c:pt idx="19">
                  <c:v>-23.305</c:v>
                </c:pt>
                <c:pt idx="20">
                  <c:v>-23.385000000000002</c:v>
                </c:pt>
                <c:pt idx="21">
                  <c:v>-23.46</c:v>
                </c:pt>
                <c:pt idx="22">
                  <c:v>-23.54</c:v>
                </c:pt>
                <c:pt idx="23">
                  <c:v>-23.614999999999998</c:v>
                </c:pt>
                <c:pt idx="24">
                  <c:v>-23.67</c:v>
                </c:pt>
              </c:numCache>
            </c:numRef>
          </c:xVal>
          <c:yVal>
            <c:numRef>
              <c:f>'980050'!$E$186:$E$210</c:f>
              <c:numCache>
                <c:formatCode>General</c:formatCode>
                <c:ptCount val="25"/>
                <c:pt idx="0">
                  <c:v>801</c:v>
                </c:pt>
                <c:pt idx="1">
                  <c:v>762</c:v>
                </c:pt>
                <c:pt idx="2">
                  <c:v>782</c:v>
                </c:pt>
                <c:pt idx="3">
                  <c:v>795</c:v>
                </c:pt>
                <c:pt idx="4">
                  <c:v>819</c:v>
                </c:pt>
                <c:pt idx="5">
                  <c:v>868</c:v>
                </c:pt>
                <c:pt idx="6">
                  <c:v>760</c:v>
                </c:pt>
                <c:pt idx="7">
                  <c:v>810</c:v>
                </c:pt>
                <c:pt idx="8">
                  <c:v>770</c:v>
                </c:pt>
                <c:pt idx="9">
                  <c:v>770</c:v>
                </c:pt>
                <c:pt idx="10">
                  <c:v>819</c:v>
                </c:pt>
                <c:pt idx="11">
                  <c:v>785</c:v>
                </c:pt>
                <c:pt idx="12">
                  <c:v>740</c:v>
                </c:pt>
                <c:pt idx="13">
                  <c:v>714</c:v>
                </c:pt>
                <c:pt idx="14">
                  <c:v>669</c:v>
                </c:pt>
                <c:pt idx="15">
                  <c:v>677</c:v>
                </c:pt>
                <c:pt idx="16">
                  <c:v>614</c:v>
                </c:pt>
                <c:pt idx="17">
                  <c:v>636</c:v>
                </c:pt>
                <c:pt idx="18">
                  <c:v>628</c:v>
                </c:pt>
                <c:pt idx="19">
                  <c:v>655</c:v>
                </c:pt>
                <c:pt idx="20">
                  <c:v>639</c:v>
                </c:pt>
                <c:pt idx="21">
                  <c:v>607</c:v>
                </c:pt>
                <c:pt idx="22">
                  <c:v>602</c:v>
                </c:pt>
                <c:pt idx="23">
                  <c:v>667</c:v>
                </c:pt>
                <c:pt idx="24">
                  <c:v>655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'980050'!$B$186:$B$210</c:f>
              <c:numCache>
                <c:formatCode>General</c:formatCode>
                <c:ptCount val="25"/>
                <c:pt idx="0">
                  <c:v>-21.87</c:v>
                </c:pt>
                <c:pt idx="1">
                  <c:v>-21.95</c:v>
                </c:pt>
                <c:pt idx="2">
                  <c:v>-22.035</c:v>
                </c:pt>
                <c:pt idx="3">
                  <c:v>-22.11</c:v>
                </c:pt>
                <c:pt idx="4">
                  <c:v>-22.175000000000001</c:v>
                </c:pt>
                <c:pt idx="5">
                  <c:v>-22.254999999999999</c:v>
                </c:pt>
                <c:pt idx="6">
                  <c:v>-22.33</c:v>
                </c:pt>
                <c:pt idx="7">
                  <c:v>-22.405000000000001</c:v>
                </c:pt>
                <c:pt idx="8">
                  <c:v>-22.48</c:v>
                </c:pt>
                <c:pt idx="9">
                  <c:v>-22.55</c:v>
                </c:pt>
                <c:pt idx="10">
                  <c:v>-22.635000000000002</c:v>
                </c:pt>
                <c:pt idx="11">
                  <c:v>-22.71</c:v>
                </c:pt>
                <c:pt idx="12">
                  <c:v>-22.79</c:v>
                </c:pt>
                <c:pt idx="13">
                  <c:v>-22.864999999999998</c:v>
                </c:pt>
                <c:pt idx="14">
                  <c:v>-22.925000000000001</c:v>
                </c:pt>
                <c:pt idx="15">
                  <c:v>-23.004999999999999</c:v>
                </c:pt>
                <c:pt idx="16">
                  <c:v>-23.085000000000001</c:v>
                </c:pt>
                <c:pt idx="17">
                  <c:v>-23.155000000000001</c:v>
                </c:pt>
                <c:pt idx="18">
                  <c:v>-23.234999999999999</c:v>
                </c:pt>
                <c:pt idx="19">
                  <c:v>-23.305</c:v>
                </c:pt>
                <c:pt idx="20">
                  <c:v>-23.385000000000002</c:v>
                </c:pt>
                <c:pt idx="21">
                  <c:v>-23.46</c:v>
                </c:pt>
                <c:pt idx="22">
                  <c:v>-23.54</c:v>
                </c:pt>
                <c:pt idx="23">
                  <c:v>-23.614999999999998</c:v>
                </c:pt>
                <c:pt idx="24">
                  <c:v>-23.67</c:v>
                </c:pt>
              </c:numCache>
            </c:numRef>
          </c:xVal>
          <c:yVal>
            <c:numRef>
              <c:f>'980050'!$F$186:$F$210</c:f>
              <c:numCache>
                <c:formatCode>General</c:formatCode>
                <c:ptCount val="25"/>
                <c:pt idx="0">
                  <c:v>794.62716664910613</c:v>
                </c:pt>
                <c:pt idx="1">
                  <c:v>794.62716664910613</c:v>
                </c:pt>
                <c:pt idx="2">
                  <c:v>794.62716664910613</c:v>
                </c:pt>
                <c:pt idx="3">
                  <c:v>794.62716664910613</c:v>
                </c:pt>
                <c:pt idx="4">
                  <c:v>794.62716664910613</c:v>
                </c:pt>
                <c:pt idx="5">
                  <c:v>794.62716664910613</c:v>
                </c:pt>
                <c:pt idx="6">
                  <c:v>794.62716664910613</c:v>
                </c:pt>
                <c:pt idx="7">
                  <c:v>794.62716664910613</c:v>
                </c:pt>
                <c:pt idx="8">
                  <c:v>794.62716664910613</c:v>
                </c:pt>
                <c:pt idx="9">
                  <c:v>794.62716664910613</c:v>
                </c:pt>
                <c:pt idx="10">
                  <c:v>792.98981022126213</c:v>
                </c:pt>
                <c:pt idx="11">
                  <c:v>779.89671985596158</c:v>
                </c:pt>
                <c:pt idx="12">
                  <c:v>751.50137788279642</c:v>
                </c:pt>
                <c:pt idx="13">
                  <c:v>711.41353444912363</c:v>
                </c:pt>
                <c:pt idx="14">
                  <c:v>679.66965002488428</c:v>
                </c:pt>
                <c:pt idx="15">
                  <c:v>650.37745820133091</c:v>
                </c:pt>
                <c:pt idx="16">
                  <c:v>635.980109130649</c:v>
                </c:pt>
                <c:pt idx="17">
                  <c:v>634.35869238403984</c:v>
                </c:pt>
                <c:pt idx="18">
                  <c:v>634.35869238403984</c:v>
                </c:pt>
                <c:pt idx="19">
                  <c:v>634.35869238403984</c:v>
                </c:pt>
                <c:pt idx="20">
                  <c:v>634.35869238403984</c:v>
                </c:pt>
                <c:pt idx="21">
                  <c:v>634.35869238403984</c:v>
                </c:pt>
                <c:pt idx="22">
                  <c:v>634.35869238403984</c:v>
                </c:pt>
                <c:pt idx="23">
                  <c:v>634.35869238403984</c:v>
                </c:pt>
                <c:pt idx="24">
                  <c:v>634.35869238403984</c:v>
                </c:pt>
              </c:numCache>
            </c:numRef>
          </c:yVal>
        </c:ser>
        <c:axId val="62591360"/>
        <c:axId val="62592896"/>
      </c:scatterChart>
      <c:valAx>
        <c:axId val="62591360"/>
        <c:scaling>
          <c:orientation val="minMax"/>
        </c:scaling>
        <c:axPos val="b"/>
        <c:numFmt formatCode="General" sourceLinked="1"/>
        <c:tickLblPos val="nextTo"/>
        <c:crossAx val="62592896"/>
        <c:crosses val="autoZero"/>
        <c:crossBetween val="midCat"/>
      </c:valAx>
      <c:valAx>
        <c:axId val="62592896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62591360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'980050'!$B$228:$B$252</c:f>
              <c:numCache>
                <c:formatCode>General</c:formatCode>
                <c:ptCount val="25"/>
                <c:pt idx="0">
                  <c:v>-21.995000000000001</c:v>
                </c:pt>
                <c:pt idx="1">
                  <c:v>-22.074999999999999</c:v>
                </c:pt>
                <c:pt idx="2">
                  <c:v>-22.155000000000001</c:v>
                </c:pt>
                <c:pt idx="3">
                  <c:v>-22.23</c:v>
                </c:pt>
                <c:pt idx="4">
                  <c:v>-22.305</c:v>
                </c:pt>
                <c:pt idx="5">
                  <c:v>-22.38</c:v>
                </c:pt>
                <c:pt idx="6">
                  <c:v>-22.454999999999998</c:v>
                </c:pt>
                <c:pt idx="7">
                  <c:v>-22.535</c:v>
                </c:pt>
                <c:pt idx="8">
                  <c:v>-22.61</c:v>
                </c:pt>
                <c:pt idx="9">
                  <c:v>-22.68</c:v>
                </c:pt>
                <c:pt idx="10">
                  <c:v>-22.765000000000001</c:v>
                </c:pt>
                <c:pt idx="11">
                  <c:v>-22.835000000000001</c:v>
                </c:pt>
                <c:pt idx="12">
                  <c:v>-22.905000000000001</c:v>
                </c:pt>
                <c:pt idx="13">
                  <c:v>-22.98</c:v>
                </c:pt>
                <c:pt idx="14">
                  <c:v>-23.05</c:v>
                </c:pt>
                <c:pt idx="15">
                  <c:v>-23.13</c:v>
                </c:pt>
                <c:pt idx="16">
                  <c:v>-23.204999999999998</c:v>
                </c:pt>
                <c:pt idx="17">
                  <c:v>-23.29</c:v>
                </c:pt>
                <c:pt idx="18">
                  <c:v>-23.36</c:v>
                </c:pt>
                <c:pt idx="19">
                  <c:v>-23.43</c:v>
                </c:pt>
                <c:pt idx="20">
                  <c:v>-23.515000000000001</c:v>
                </c:pt>
                <c:pt idx="21">
                  <c:v>-23.585000000000001</c:v>
                </c:pt>
                <c:pt idx="22">
                  <c:v>-23.664999999999999</c:v>
                </c:pt>
                <c:pt idx="23">
                  <c:v>-23.734999999999999</c:v>
                </c:pt>
                <c:pt idx="24">
                  <c:v>-23.81</c:v>
                </c:pt>
              </c:numCache>
            </c:numRef>
          </c:xVal>
          <c:yVal>
            <c:numRef>
              <c:f>'980050'!$E$228:$E$252</c:f>
              <c:numCache>
                <c:formatCode>General</c:formatCode>
                <c:ptCount val="25"/>
                <c:pt idx="0">
                  <c:v>789</c:v>
                </c:pt>
                <c:pt idx="1">
                  <c:v>765</c:v>
                </c:pt>
                <c:pt idx="2">
                  <c:v>731</c:v>
                </c:pt>
                <c:pt idx="3">
                  <c:v>776</c:v>
                </c:pt>
                <c:pt idx="4">
                  <c:v>802</c:v>
                </c:pt>
                <c:pt idx="5">
                  <c:v>765</c:v>
                </c:pt>
                <c:pt idx="6">
                  <c:v>827</c:v>
                </c:pt>
                <c:pt idx="7">
                  <c:v>769</c:v>
                </c:pt>
                <c:pt idx="8">
                  <c:v>802</c:v>
                </c:pt>
                <c:pt idx="9">
                  <c:v>784</c:v>
                </c:pt>
                <c:pt idx="10">
                  <c:v>781</c:v>
                </c:pt>
                <c:pt idx="11">
                  <c:v>710</c:v>
                </c:pt>
                <c:pt idx="12">
                  <c:v>737</c:v>
                </c:pt>
                <c:pt idx="13">
                  <c:v>718</c:v>
                </c:pt>
                <c:pt idx="14">
                  <c:v>656</c:v>
                </c:pt>
                <c:pt idx="15">
                  <c:v>683</c:v>
                </c:pt>
                <c:pt idx="16">
                  <c:v>623</c:v>
                </c:pt>
                <c:pt idx="17">
                  <c:v>637</c:v>
                </c:pt>
                <c:pt idx="18">
                  <c:v>610</c:v>
                </c:pt>
                <c:pt idx="19">
                  <c:v>646</c:v>
                </c:pt>
                <c:pt idx="20">
                  <c:v>583</c:v>
                </c:pt>
                <c:pt idx="21">
                  <c:v>638</c:v>
                </c:pt>
                <c:pt idx="22">
                  <c:v>650</c:v>
                </c:pt>
                <c:pt idx="23">
                  <c:v>591</c:v>
                </c:pt>
                <c:pt idx="24">
                  <c:v>679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'980050'!$B$228:$B$252</c:f>
              <c:numCache>
                <c:formatCode>General</c:formatCode>
                <c:ptCount val="25"/>
                <c:pt idx="0">
                  <c:v>-21.995000000000001</c:v>
                </c:pt>
                <c:pt idx="1">
                  <c:v>-22.074999999999999</c:v>
                </c:pt>
                <c:pt idx="2">
                  <c:v>-22.155000000000001</c:v>
                </c:pt>
                <c:pt idx="3">
                  <c:v>-22.23</c:v>
                </c:pt>
                <c:pt idx="4">
                  <c:v>-22.305</c:v>
                </c:pt>
                <c:pt idx="5">
                  <c:v>-22.38</c:v>
                </c:pt>
                <c:pt idx="6">
                  <c:v>-22.454999999999998</c:v>
                </c:pt>
                <c:pt idx="7">
                  <c:v>-22.535</c:v>
                </c:pt>
                <c:pt idx="8">
                  <c:v>-22.61</c:v>
                </c:pt>
                <c:pt idx="9">
                  <c:v>-22.68</c:v>
                </c:pt>
                <c:pt idx="10">
                  <c:v>-22.765000000000001</c:v>
                </c:pt>
                <c:pt idx="11">
                  <c:v>-22.835000000000001</c:v>
                </c:pt>
                <c:pt idx="12">
                  <c:v>-22.905000000000001</c:v>
                </c:pt>
                <c:pt idx="13">
                  <c:v>-22.98</c:v>
                </c:pt>
                <c:pt idx="14">
                  <c:v>-23.05</c:v>
                </c:pt>
                <c:pt idx="15">
                  <c:v>-23.13</c:v>
                </c:pt>
                <c:pt idx="16">
                  <c:v>-23.204999999999998</c:v>
                </c:pt>
                <c:pt idx="17">
                  <c:v>-23.29</c:v>
                </c:pt>
                <c:pt idx="18">
                  <c:v>-23.36</c:v>
                </c:pt>
                <c:pt idx="19">
                  <c:v>-23.43</c:v>
                </c:pt>
                <c:pt idx="20">
                  <c:v>-23.515000000000001</c:v>
                </c:pt>
                <c:pt idx="21">
                  <c:v>-23.585000000000001</c:v>
                </c:pt>
                <c:pt idx="22">
                  <c:v>-23.664999999999999</c:v>
                </c:pt>
                <c:pt idx="23">
                  <c:v>-23.734999999999999</c:v>
                </c:pt>
                <c:pt idx="24">
                  <c:v>-23.81</c:v>
                </c:pt>
              </c:numCache>
            </c:numRef>
          </c:xVal>
          <c:yVal>
            <c:numRef>
              <c:f>'980050'!$F$228:$F$252</c:f>
              <c:numCache>
                <c:formatCode>General</c:formatCode>
                <c:ptCount val="25"/>
                <c:pt idx="0">
                  <c:v>775.19804137270626</c:v>
                </c:pt>
                <c:pt idx="1">
                  <c:v>775.19804137270626</c:v>
                </c:pt>
                <c:pt idx="2">
                  <c:v>775.19804137270626</c:v>
                </c:pt>
                <c:pt idx="3">
                  <c:v>775.19804137270626</c:v>
                </c:pt>
                <c:pt idx="4">
                  <c:v>775.19804137270626</c:v>
                </c:pt>
                <c:pt idx="5">
                  <c:v>775.19804137270626</c:v>
                </c:pt>
                <c:pt idx="6">
                  <c:v>775.19804137270626</c:v>
                </c:pt>
                <c:pt idx="7">
                  <c:v>775.19804137270626</c:v>
                </c:pt>
                <c:pt idx="8">
                  <c:v>775.19804137270626</c:v>
                </c:pt>
                <c:pt idx="9">
                  <c:v>775.19804137270626</c:v>
                </c:pt>
                <c:pt idx="10">
                  <c:v>775.16117031109889</c:v>
                </c:pt>
                <c:pt idx="11">
                  <c:v>766.77877452780922</c:v>
                </c:pt>
                <c:pt idx="12">
                  <c:v>743.71274307842521</c:v>
                </c:pt>
                <c:pt idx="13">
                  <c:v>702.70651715829354</c:v>
                </c:pt>
                <c:pt idx="14">
                  <c:v>664.22583707486899</c:v>
                </c:pt>
                <c:pt idx="15">
                  <c:v>638.22787901964261</c:v>
                </c:pt>
                <c:pt idx="16">
                  <c:v>631.20851206431564</c:v>
                </c:pt>
                <c:pt idx="17">
                  <c:v>631.20851206431564</c:v>
                </c:pt>
                <c:pt idx="18">
                  <c:v>631.20851206431564</c:v>
                </c:pt>
                <c:pt idx="19">
                  <c:v>631.20851206431564</c:v>
                </c:pt>
                <c:pt idx="20">
                  <c:v>631.20851206431564</c:v>
                </c:pt>
                <c:pt idx="21">
                  <c:v>631.20851206431564</c:v>
                </c:pt>
                <c:pt idx="22">
                  <c:v>631.20851206431564</c:v>
                </c:pt>
                <c:pt idx="23">
                  <c:v>631.20851206431564</c:v>
                </c:pt>
                <c:pt idx="24">
                  <c:v>631.20851206431564</c:v>
                </c:pt>
              </c:numCache>
            </c:numRef>
          </c:yVal>
        </c:ser>
        <c:axId val="62649856"/>
        <c:axId val="62651392"/>
      </c:scatterChart>
      <c:valAx>
        <c:axId val="62649856"/>
        <c:scaling>
          <c:orientation val="minMax"/>
        </c:scaling>
        <c:axPos val="b"/>
        <c:numFmt formatCode="General" sourceLinked="1"/>
        <c:tickLblPos val="nextTo"/>
        <c:crossAx val="62651392"/>
        <c:crosses val="autoZero"/>
        <c:crossBetween val="midCat"/>
      </c:valAx>
      <c:valAx>
        <c:axId val="62651392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62649856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[2]Sheet1!$N$4:$N$36</c:f>
              <c:numCache>
                <c:formatCode>General</c:formatCode>
                <c:ptCount val="33"/>
                <c:pt idx="0">
                  <c:v>-9.6349999999999998</c:v>
                </c:pt>
                <c:pt idx="1">
                  <c:v>-9.5850000000000009</c:v>
                </c:pt>
                <c:pt idx="2">
                  <c:v>-9.7100000000000009</c:v>
                </c:pt>
                <c:pt idx="3">
                  <c:v>-9.6750000000000007</c:v>
                </c:pt>
                <c:pt idx="4">
                  <c:v>-9.5850000000000009</c:v>
                </c:pt>
                <c:pt idx="5">
                  <c:v>-9.6549999999999994</c:v>
                </c:pt>
                <c:pt idx="6">
                  <c:v>-9.6999999999999993</c:v>
                </c:pt>
                <c:pt idx="7">
                  <c:v>-9.64</c:v>
                </c:pt>
                <c:pt idx="8">
                  <c:v>-9.8149999999999995</c:v>
                </c:pt>
                <c:pt idx="9">
                  <c:v>-10.025</c:v>
                </c:pt>
                <c:pt idx="10">
                  <c:v>-10.375</c:v>
                </c:pt>
                <c:pt idx="11">
                  <c:v>-10.555</c:v>
                </c:pt>
                <c:pt idx="12">
                  <c:v>-10.615</c:v>
                </c:pt>
                <c:pt idx="13">
                  <c:v>-10.69</c:v>
                </c:pt>
                <c:pt idx="14">
                  <c:v>-10.8</c:v>
                </c:pt>
                <c:pt idx="15">
                  <c:v>-10.865</c:v>
                </c:pt>
                <c:pt idx="16">
                  <c:v>-10.855</c:v>
                </c:pt>
                <c:pt idx="17">
                  <c:v>-10.83</c:v>
                </c:pt>
                <c:pt idx="18">
                  <c:v>-10.84</c:v>
                </c:pt>
                <c:pt idx="19">
                  <c:v>-10.835000000000001</c:v>
                </c:pt>
                <c:pt idx="20">
                  <c:v>-10.835000000000001</c:v>
                </c:pt>
                <c:pt idx="21">
                  <c:v>-10.85</c:v>
                </c:pt>
                <c:pt idx="22">
                  <c:v>-10.75</c:v>
                </c:pt>
                <c:pt idx="23">
                  <c:v>-10.74</c:v>
                </c:pt>
                <c:pt idx="24">
                  <c:v>-10.605</c:v>
                </c:pt>
                <c:pt idx="25">
                  <c:v>-10.414999999999999</c:v>
                </c:pt>
                <c:pt idx="26">
                  <c:v>-10.42</c:v>
                </c:pt>
                <c:pt idx="27">
                  <c:v>-10.435</c:v>
                </c:pt>
                <c:pt idx="28">
                  <c:v>-10.52</c:v>
                </c:pt>
                <c:pt idx="29">
                  <c:v>-10.654999999999999</c:v>
                </c:pt>
                <c:pt idx="30">
                  <c:v>-10.78</c:v>
                </c:pt>
                <c:pt idx="31">
                  <c:v>-10.795</c:v>
                </c:pt>
                <c:pt idx="32">
                  <c:v>-10.555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[2]Sheet1!$O$4:$O$36</c:f>
              <c:numCache>
                <c:formatCode>General</c:formatCode>
                <c:ptCount val="33"/>
                <c:pt idx="0">
                  <c:v>-12.33</c:v>
                </c:pt>
                <c:pt idx="1">
                  <c:v>-12.33</c:v>
                </c:pt>
                <c:pt idx="2">
                  <c:v>-12.33</c:v>
                </c:pt>
                <c:pt idx="3">
                  <c:v>-12.33</c:v>
                </c:pt>
                <c:pt idx="4">
                  <c:v>-12.33</c:v>
                </c:pt>
                <c:pt idx="5">
                  <c:v>-12.33</c:v>
                </c:pt>
                <c:pt idx="6">
                  <c:v>-12.33</c:v>
                </c:pt>
                <c:pt idx="7">
                  <c:v>-12.33</c:v>
                </c:pt>
                <c:pt idx="8">
                  <c:v>-12.494999999999999</c:v>
                </c:pt>
                <c:pt idx="9">
                  <c:v>-12.705</c:v>
                </c:pt>
                <c:pt idx="10">
                  <c:v>-13.055</c:v>
                </c:pt>
                <c:pt idx="11">
                  <c:v>-13.234999999999999</c:v>
                </c:pt>
                <c:pt idx="12">
                  <c:v>-13.295</c:v>
                </c:pt>
                <c:pt idx="13">
                  <c:v>-13.37</c:v>
                </c:pt>
                <c:pt idx="14">
                  <c:v>-13.48</c:v>
                </c:pt>
                <c:pt idx="15">
                  <c:v>-13.545</c:v>
                </c:pt>
                <c:pt idx="16">
                  <c:v>-13.535</c:v>
                </c:pt>
                <c:pt idx="17">
                  <c:v>-13.51</c:v>
                </c:pt>
                <c:pt idx="18">
                  <c:v>-13.52</c:v>
                </c:pt>
                <c:pt idx="19">
                  <c:v>-13.515000000000001</c:v>
                </c:pt>
                <c:pt idx="20">
                  <c:v>-13.515000000000001</c:v>
                </c:pt>
                <c:pt idx="21">
                  <c:v>-13.53</c:v>
                </c:pt>
                <c:pt idx="22">
                  <c:v>-13.43</c:v>
                </c:pt>
                <c:pt idx="23">
                  <c:v>-13.42</c:v>
                </c:pt>
                <c:pt idx="24">
                  <c:v>-13.285</c:v>
                </c:pt>
                <c:pt idx="25">
                  <c:v>-13.094999999999999</c:v>
                </c:pt>
                <c:pt idx="26">
                  <c:v>-13.1</c:v>
                </c:pt>
                <c:pt idx="27">
                  <c:v>-13.115</c:v>
                </c:pt>
                <c:pt idx="28">
                  <c:v>-13.2</c:v>
                </c:pt>
                <c:pt idx="29">
                  <c:v>-13.334999999999999</c:v>
                </c:pt>
                <c:pt idx="30">
                  <c:v>-13.459999999999999</c:v>
                </c:pt>
                <c:pt idx="31">
                  <c:v>-13.475</c:v>
                </c:pt>
                <c:pt idx="32">
                  <c:v>-13.234999999999999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[2]Sheet1!$P$4:$P$36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[2]Sheet1!$W$4:$W$9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[2]Sheet1!$AA$4:$AA$9</c:f>
              <c:numCache>
                <c:formatCode>General</c:formatCode>
                <c:ptCount val="6"/>
                <c:pt idx="0">
                  <c:v>-11.2</c:v>
                </c:pt>
                <c:pt idx="1">
                  <c:v>-11.2</c:v>
                </c:pt>
                <c:pt idx="2">
                  <c:v>-11.2</c:v>
                </c:pt>
                <c:pt idx="3">
                  <c:v>-12.2</c:v>
                </c:pt>
                <c:pt idx="4">
                  <c:v>-12.334999999999999</c:v>
                </c:pt>
                <c:pt idx="5">
                  <c:v>-12.459999999999999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[2]Sheet1!$W$4:$W$9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[2]Sheet1!$Z$4:$Z$9</c:f>
              <c:numCache>
                <c:formatCode>General</c:formatCode>
                <c:ptCount val="6"/>
                <c:pt idx="0">
                  <c:v>-11.2</c:v>
                </c:pt>
                <c:pt idx="1">
                  <c:v>-11.2</c:v>
                </c:pt>
                <c:pt idx="2">
                  <c:v>-11.2</c:v>
                </c:pt>
                <c:pt idx="3">
                  <c:v>-12.2</c:v>
                </c:pt>
                <c:pt idx="4">
                  <c:v>-12.334999999999999</c:v>
                </c:pt>
                <c:pt idx="5">
                  <c:v>-12.459999999999999</c:v>
                </c:pt>
              </c:numCache>
            </c:numRef>
          </c:yVal>
        </c:ser>
        <c:axId val="62772736"/>
        <c:axId val="62774272"/>
      </c:scatterChart>
      <c:valAx>
        <c:axId val="62772736"/>
        <c:scaling>
          <c:orientation val="minMax"/>
        </c:scaling>
        <c:axPos val="b"/>
        <c:numFmt formatCode="General" sourceLinked="1"/>
        <c:tickLblPos val="nextTo"/>
        <c:crossAx val="62774272"/>
        <c:crosses val="autoZero"/>
        <c:crossBetween val="midCat"/>
      </c:valAx>
      <c:valAx>
        <c:axId val="62774272"/>
        <c:scaling>
          <c:orientation val="minMax"/>
          <c:max val="-9"/>
          <c:min val="-15"/>
        </c:scaling>
        <c:axPos val="l"/>
        <c:majorGridlines/>
        <c:numFmt formatCode="General" sourceLinked="1"/>
        <c:tickLblPos val="nextTo"/>
        <c:crossAx val="62772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Calculations!$M$4:$M$38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Calculations!$Q$4:$Q$38</c:f>
              <c:numCache>
                <c:formatCode>0.000</c:formatCode>
                <c:ptCount val="35"/>
                <c:pt idx="0">
                  <c:v>-21.208315052815667</c:v>
                </c:pt>
                <c:pt idx="1">
                  <c:v>-20.915961305704837</c:v>
                </c:pt>
                <c:pt idx="2">
                  <c:v>-20.847748844436598</c:v>
                </c:pt>
                <c:pt idx="3">
                  <c:v>-20.849474574603292</c:v>
                </c:pt>
                <c:pt idx="4">
                  <c:v>-20.788831050512044</c:v>
                </c:pt>
                <c:pt idx="5">
                  <c:v>-20.748365735698926</c:v>
                </c:pt>
                <c:pt idx="6">
                  <c:v>-20.711926003530884</c:v>
                </c:pt>
                <c:pt idx="7">
                  <c:v>-20.635117924999843</c:v>
                </c:pt>
                <c:pt idx="8">
                  <c:v>-20.587624327535654</c:v>
                </c:pt>
                <c:pt idx="9">
                  <c:v>-20.658926749913398</c:v>
                </c:pt>
                <c:pt idx="10">
                  <c:v>-20.760793771879655</c:v>
                </c:pt>
                <c:pt idx="11">
                  <c:v>-20.836475416942253</c:v>
                </c:pt>
                <c:pt idx="12">
                  <c:v>-20.911348585475626</c:v>
                </c:pt>
                <c:pt idx="13">
                  <c:v>-21.00117608589882</c:v>
                </c:pt>
                <c:pt idx="14">
                  <c:v>-21.102890134114009</c:v>
                </c:pt>
                <c:pt idx="15">
                  <c:v>-21.168206864323402</c:v>
                </c:pt>
                <c:pt idx="16">
                  <c:v>-21.178779511775083</c:v>
                </c:pt>
                <c:pt idx="17">
                  <c:v>-21.136159453832203</c:v>
                </c:pt>
                <c:pt idx="18">
                  <c:v>-21.117446478371367</c:v>
                </c:pt>
                <c:pt idx="19">
                  <c:v>-21.121672892540552</c:v>
                </c:pt>
                <c:pt idx="20">
                  <c:v>-21.033193665332174</c:v>
                </c:pt>
                <c:pt idx="21">
                  <c:v>-20.938832266059695</c:v>
                </c:pt>
                <c:pt idx="22">
                  <c:v>-20.808754113740981</c:v>
                </c:pt>
                <c:pt idx="23">
                  <c:v>-20.681004905783556</c:v>
                </c:pt>
                <c:pt idx="24">
                  <c:v>-20.625077309537744</c:v>
                </c:pt>
                <c:pt idx="25">
                  <c:v>-20.525281090471932</c:v>
                </c:pt>
                <c:pt idx="26">
                  <c:v>-20.439585038247699</c:v>
                </c:pt>
                <c:pt idx="27">
                  <c:v>-20.51301404541843</c:v>
                </c:pt>
                <c:pt idx="28">
                  <c:v>-20.555401732475048</c:v>
                </c:pt>
                <c:pt idx="29">
                  <c:v>-20.577461838565529</c:v>
                </c:pt>
                <c:pt idx="30">
                  <c:v>-20.600256662057149</c:v>
                </c:pt>
                <c:pt idx="31">
                  <c:v>-20.636299471433119</c:v>
                </c:pt>
                <c:pt idx="32">
                  <c:v>-20.629090346366084</c:v>
                </c:pt>
                <c:pt idx="33">
                  <c:v>-20.643279123895333</c:v>
                </c:pt>
                <c:pt idx="34">
                  <c:v>-20.835877652784283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Calculations!$M$4:$M$38</c:f>
              <c:numCache>
                <c:formatCode>General</c:formatCode>
                <c:ptCount val="35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-2</c:v>
                </c:pt>
                <c:pt idx="20">
                  <c:v>-3</c:v>
                </c:pt>
                <c:pt idx="21">
                  <c:v>-4</c:v>
                </c:pt>
                <c:pt idx="22">
                  <c:v>-5</c:v>
                </c:pt>
                <c:pt idx="23">
                  <c:v>-6</c:v>
                </c:pt>
                <c:pt idx="24">
                  <c:v>-7</c:v>
                </c:pt>
                <c:pt idx="25">
                  <c:v>-8</c:v>
                </c:pt>
                <c:pt idx="26">
                  <c:v>-9</c:v>
                </c:pt>
                <c:pt idx="27">
                  <c:v>-10</c:v>
                </c:pt>
                <c:pt idx="28">
                  <c:v>-11</c:v>
                </c:pt>
                <c:pt idx="29">
                  <c:v>-12</c:v>
                </c:pt>
                <c:pt idx="30">
                  <c:v>-13</c:v>
                </c:pt>
                <c:pt idx="31">
                  <c:v>-14</c:v>
                </c:pt>
                <c:pt idx="32">
                  <c:v>-15</c:v>
                </c:pt>
                <c:pt idx="33">
                  <c:v>-16</c:v>
                </c:pt>
                <c:pt idx="34">
                  <c:v>-24</c:v>
                </c:pt>
              </c:numCache>
            </c:numRef>
          </c:xVal>
          <c:yVal>
            <c:numRef>
              <c:f>Calculations!$R$4:$R$38</c:f>
              <c:numCache>
                <c:formatCode>0.000</c:formatCode>
                <c:ptCount val="35"/>
                <c:pt idx="0">
                  <c:v>-23.912717252030113</c:v>
                </c:pt>
                <c:pt idx="1">
                  <c:v>-23.528238548415416</c:v>
                </c:pt>
                <c:pt idx="2">
                  <c:v>-23.448510467584192</c:v>
                </c:pt>
                <c:pt idx="3">
                  <c:v>-23.438720578187905</c:v>
                </c:pt>
                <c:pt idx="4">
                  <c:v>-23.366561434533672</c:v>
                </c:pt>
                <c:pt idx="5">
                  <c:v>-23.314580500157568</c:v>
                </c:pt>
                <c:pt idx="6">
                  <c:v>-23.266625148426545</c:v>
                </c:pt>
                <c:pt idx="7">
                  <c:v>-23.178301450332519</c:v>
                </c:pt>
                <c:pt idx="8">
                  <c:v>-23.119292233305348</c:v>
                </c:pt>
                <c:pt idx="9">
                  <c:v>-23.179079036120108</c:v>
                </c:pt>
                <c:pt idx="10">
                  <c:v>-23.269430438523383</c:v>
                </c:pt>
                <c:pt idx="11">
                  <c:v>-23.333596464022996</c:v>
                </c:pt>
                <c:pt idx="12">
                  <c:v>-23.396954012993383</c:v>
                </c:pt>
                <c:pt idx="13">
                  <c:v>-23.475265893853596</c:v>
                </c:pt>
                <c:pt idx="14">
                  <c:v>-23.5654643225058</c:v>
                </c:pt>
                <c:pt idx="15">
                  <c:v>-23.619265433152211</c:v>
                </c:pt>
                <c:pt idx="16">
                  <c:v>-23.618322461040908</c:v>
                </c:pt>
                <c:pt idx="17">
                  <c:v>-23.564186783535046</c:v>
                </c:pt>
                <c:pt idx="18">
                  <c:v>-23.533958188511225</c:v>
                </c:pt>
                <c:pt idx="19">
                  <c:v>-23.526668983117425</c:v>
                </c:pt>
                <c:pt idx="20">
                  <c:v>-23.426674136346065</c:v>
                </c:pt>
                <c:pt idx="21">
                  <c:v>-23.320797117510601</c:v>
                </c:pt>
                <c:pt idx="22">
                  <c:v>-23.179203345628906</c:v>
                </c:pt>
                <c:pt idx="23">
                  <c:v>-23.039938518108496</c:v>
                </c:pt>
                <c:pt idx="24">
                  <c:v>-22.972495302299702</c:v>
                </c:pt>
                <c:pt idx="25">
                  <c:v>-22.861183463670905</c:v>
                </c:pt>
                <c:pt idx="26">
                  <c:v>-22.763971791883691</c:v>
                </c:pt>
                <c:pt idx="27">
                  <c:v>-22.825885179491436</c:v>
                </c:pt>
                <c:pt idx="28">
                  <c:v>-22.856757246985069</c:v>
                </c:pt>
                <c:pt idx="29">
                  <c:v>-22.867301733512569</c:v>
                </c:pt>
                <c:pt idx="30">
                  <c:v>-22.878580937441203</c:v>
                </c:pt>
                <c:pt idx="31">
                  <c:v>-22.903108127254193</c:v>
                </c:pt>
                <c:pt idx="32">
                  <c:v>-22.884383382624172</c:v>
                </c:pt>
                <c:pt idx="33">
                  <c:v>-22.887056540590439</c:v>
                </c:pt>
                <c:pt idx="34">
                  <c:v>-22.98753011297552</c:v>
                </c:pt>
              </c:numCache>
            </c:numRef>
          </c:yVal>
        </c:ser>
        <c:axId val="63515648"/>
        <c:axId val="63526016"/>
      </c:scatterChart>
      <c:valAx>
        <c:axId val="63515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Z-AXIS</a:t>
                </a:r>
              </a:p>
            </c:rich>
          </c:tx>
          <c:layout/>
        </c:title>
        <c:numFmt formatCode="General" sourceLinked="1"/>
        <c:tickLblPos val="nextTo"/>
        <c:crossAx val="63526016"/>
        <c:crosses val="autoZero"/>
        <c:crossBetween val="midCat"/>
      </c:valAx>
      <c:valAx>
        <c:axId val="635260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Y-wall (Normal)</a:t>
                </a:r>
              </a:p>
            </c:rich>
          </c:tx>
          <c:layout/>
        </c:title>
        <c:numFmt formatCode="0.000" sourceLinked="1"/>
        <c:tickLblPos val="nextTo"/>
        <c:crossAx val="63515648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556955380577433"/>
                  <c:y val="0.2356364829396326"/>
                </c:manualLayout>
              </c:layout>
              <c:numFmt formatCode="General" sourceLinked="0"/>
            </c:trendlineLbl>
          </c:trendline>
          <c:xVal>
            <c:numRef>
              <c:f>Calculations!$L$4:$L$11</c:f>
              <c:numCache>
                <c:formatCode>General</c:formatCode>
                <c:ptCount val="8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</c:numCache>
            </c:numRef>
          </c:xVal>
          <c:yVal>
            <c:numRef>
              <c:f>Calculations!$Q$4:$Q$11</c:f>
              <c:numCache>
                <c:formatCode>0.000</c:formatCode>
                <c:ptCount val="8"/>
                <c:pt idx="0">
                  <c:v>-21.208315052815667</c:v>
                </c:pt>
                <c:pt idx="1">
                  <c:v>-20.915961305704837</c:v>
                </c:pt>
                <c:pt idx="2">
                  <c:v>-20.847748844436598</c:v>
                </c:pt>
                <c:pt idx="3">
                  <c:v>-20.849474574603292</c:v>
                </c:pt>
                <c:pt idx="4">
                  <c:v>-20.788831050512044</c:v>
                </c:pt>
                <c:pt idx="5">
                  <c:v>-20.748365735698926</c:v>
                </c:pt>
                <c:pt idx="6">
                  <c:v>-20.711926003530884</c:v>
                </c:pt>
                <c:pt idx="7">
                  <c:v>-20.635117924999843</c:v>
                </c:pt>
              </c:numCache>
            </c:numRef>
          </c:yVal>
        </c:ser>
        <c:axId val="93643904"/>
        <c:axId val="93645440"/>
      </c:scatterChart>
      <c:valAx>
        <c:axId val="93643904"/>
        <c:scaling>
          <c:orientation val="minMax"/>
        </c:scaling>
        <c:axPos val="b"/>
        <c:numFmt formatCode="General" sourceLinked="1"/>
        <c:tickLblPos val="nextTo"/>
        <c:crossAx val="93645440"/>
        <c:crosses val="autoZero"/>
        <c:crossBetween val="midCat"/>
      </c:valAx>
      <c:valAx>
        <c:axId val="93645440"/>
        <c:scaling>
          <c:orientation val="minMax"/>
        </c:scaling>
        <c:axPos val="l"/>
        <c:majorGridlines/>
        <c:numFmt formatCode="0.000" sourceLinked="1"/>
        <c:tickLblPos val="nextTo"/>
        <c:crossAx val="936439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17</xdr:row>
      <xdr:rowOff>152400</xdr:rowOff>
    </xdr:from>
    <xdr:to>
      <xdr:col>16</xdr:col>
      <xdr:colOff>466725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59</xdr:row>
      <xdr:rowOff>152400</xdr:rowOff>
    </xdr:from>
    <xdr:to>
      <xdr:col>16</xdr:col>
      <xdr:colOff>466725</xdr:colOff>
      <xdr:row>74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161925</xdr:colOff>
      <xdr:row>101</xdr:row>
      <xdr:rowOff>152400</xdr:rowOff>
    </xdr:from>
    <xdr:to>
      <xdr:col>16</xdr:col>
      <xdr:colOff>466725</xdr:colOff>
      <xdr:row>116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161925</xdr:colOff>
      <xdr:row>143</xdr:row>
      <xdr:rowOff>152400</xdr:rowOff>
    </xdr:from>
    <xdr:to>
      <xdr:col>16</xdr:col>
      <xdr:colOff>466725</xdr:colOff>
      <xdr:row>158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161925</xdr:colOff>
      <xdr:row>185</xdr:row>
      <xdr:rowOff>152400</xdr:rowOff>
    </xdr:from>
    <xdr:to>
      <xdr:col>16</xdr:col>
      <xdr:colOff>466725</xdr:colOff>
      <xdr:row>200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161925</xdr:colOff>
      <xdr:row>227</xdr:row>
      <xdr:rowOff>152400</xdr:rowOff>
    </xdr:from>
    <xdr:to>
      <xdr:col>16</xdr:col>
      <xdr:colOff>466725</xdr:colOff>
      <xdr:row>242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85725</xdr:colOff>
      <xdr:row>39</xdr:row>
      <xdr:rowOff>123825</xdr:rowOff>
    </xdr:from>
    <xdr:to>
      <xdr:col>48</xdr:col>
      <xdr:colOff>438150</xdr:colOff>
      <xdr:row>55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590549</xdr:colOff>
      <xdr:row>17</xdr:row>
      <xdr:rowOff>57150</xdr:rowOff>
    </xdr:from>
    <xdr:to>
      <xdr:col>38</xdr:col>
      <xdr:colOff>304800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495300</xdr:colOff>
      <xdr:row>2</xdr:row>
      <xdr:rowOff>104775</xdr:rowOff>
    </xdr:from>
    <xdr:to>
      <xdr:col>10</xdr:col>
      <xdr:colOff>190500</xdr:colOff>
      <xdr:row>16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85724</xdr:colOff>
      <xdr:row>22</xdr:row>
      <xdr:rowOff>85725</xdr:rowOff>
    </xdr:from>
    <xdr:to>
      <xdr:col>29</xdr:col>
      <xdr:colOff>590549</xdr:colOff>
      <xdr:row>36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Microsoft%20Office\Office12\xlstart\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NRC_User/980%20-%20Ramjaun/Weld%20C/Weld%20C%20-%20Setup%20file%20for%20strain%20scans,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4">
          <cell r="L4">
            <v>16</v>
          </cell>
          <cell r="N4">
            <v>-9.6349999999999998</v>
          </cell>
          <cell r="O4">
            <v>-12.33</v>
          </cell>
          <cell r="P4">
            <v>-12.410053232406153</v>
          </cell>
          <cell r="W4">
            <v>16</v>
          </cell>
          <cell r="Z4">
            <v>-11.2</v>
          </cell>
          <cell r="AA4">
            <v>-11.2</v>
          </cell>
        </row>
        <row r="5">
          <cell r="L5">
            <v>15</v>
          </cell>
          <cell r="N5">
            <v>-9.5850000000000009</v>
          </cell>
          <cell r="O5">
            <v>-12.33</v>
          </cell>
          <cell r="P5">
            <v>-12.388037543435935</v>
          </cell>
          <cell r="W5">
            <v>14</v>
          </cell>
          <cell r="Z5">
            <v>-11.2</v>
          </cell>
          <cell r="AA5">
            <v>-11.2</v>
          </cell>
        </row>
        <row r="6">
          <cell r="L6">
            <v>14</v>
          </cell>
          <cell r="N6">
            <v>-9.7100000000000009</v>
          </cell>
          <cell r="O6">
            <v>-12.33</v>
          </cell>
          <cell r="P6">
            <v>-12.338637708134279</v>
          </cell>
          <cell r="W6">
            <v>12</v>
          </cell>
          <cell r="Z6">
            <v>-11.2</v>
          </cell>
          <cell r="AA6">
            <v>-11.2</v>
          </cell>
        </row>
        <row r="7">
          <cell r="L7">
            <v>13</v>
          </cell>
          <cell r="N7">
            <v>-9.6750000000000007</v>
          </cell>
          <cell r="O7">
            <v>-12.33</v>
          </cell>
          <cell r="P7">
            <v>-12.301287435323525</v>
          </cell>
          <cell r="W7">
            <v>-12</v>
          </cell>
          <cell r="Z7">
            <v>-12.2</v>
          </cell>
          <cell r="AA7">
            <v>-12.2</v>
          </cell>
        </row>
        <row r="8">
          <cell r="L8">
            <v>12</v>
          </cell>
          <cell r="N8">
            <v>-9.5850000000000009</v>
          </cell>
          <cell r="O8">
            <v>-12.33</v>
          </cell>
          <cell r="P8">
            <v>-12.285501010220715</v>
          </cell>
          <cell r="W8">
            <v>-13</v>
          </cell>
          <cell r="Z8">
            <v>-12.334999999999999</v>
          </cell>
          <cell r="AA8">
            <v>-12.334999999999999</v>
          </cell>
        </row>
        <row r="9">
          <cell r="L9">
            <v>11</v>
          </cell>
          <cell r="N9">
            <v>-9.6549999999999994</v>
          </cell>
          <cell r="O9">
            <v>-12.33</v>
          </cell>
          <cell r="P9">
            <v>-12.247773748162029</v>
          </cell>
          <cell r="W9">
            <v>-14</v>
          </cell>
          <cell r="Z9">
            <v>-12.459999999999999</v>
          </cell>
          <cell r="AA9">
            <v>-12.459999999999999</v>
          </cell>
        </row>
        <row r="10">
          <cell r="L10">
            <v>10</v>
          </cell>
          <cell r="N10">
            <v>-9.6999999999999993</v>
          </cell>
          <cell r="O10">
            <v>-12.33</v>
          </cell>
          <cell r="P10">
            <v>-12.219823787215148</v>
          </cell>
        </row>
        <row r="11">
          <cell r="L11">
            <v>9</v>
          </cell>
          <cell r="N11">
            <v>-9.64</v>
          </cell>
          <cell r="O11">
            <v>-12.33</v>
          </cell>
          <cell r="P11">
            <v>-12.159085664169838</v>
          </cell>
        </row>
        <row r="12">
          <cell r="L12">
            <v>8</v>
          </cell>
          <cell r="N12">
            <v>-9.8149999999999995</v>
          </cell>
          <cell r="O12">
            <v>-12.494999999999999</v>
          </cell>
          <cell r="P12">
            <v>-12.342963233937429</v>
          </cell>
        </row>
        <row r="13">
          <cell r="L13">
            <v>7</v>
          </cell>
          <cell r="N13">
            <v>-10.025</v>
          </cell>
          <cell r="O13">
            <v>-12.705</v>
          </cell>
          <cell r="P13">
            <v>-12.595342013812655</v>
          </cell>
        </row>
        <row r="14">
          <cell r="L14">
            <v>6</v>
          </cell>
          <cell r="N14">
            <v>-10.375</v>
          </cell>
          <cell r="O14">
            <v>-13.055</v>
          </cell>
          <cell r="P14">
            <v>-12.742484504167422</v>
          </cell>
        </row>
        <row r="15">
          <cell r="L15">
            <v>5</v>
          </cell>
          <cell r="N15">
            <v>-10.555</v>
          </cell>
          <cell r="O15">
            <v>-13.234999999999999</v>
          </cell>
          <cell r="P15">
            <v>-12.861909112569638</v>
          </cell>
        </row>
        <row r="16">
          <cell r="L16">
            <v>4</v>
          </cell>
          <cell r="N16">
            <v>-10.615</v>
          </cell>
          <cell r="O16">
            <v>-13.295</v>
          </cell>
          <cell r="P16">
            <v>-12.918957491619231</v>
          </cell>
        </row>
        <row r="17">
          <cell r="L17">
            <v>3</v>
          </cell>
          <cell r="N17">
            <v>-10.69</v>
          </cell>
          <cell r="O17">
            <v>-13.37</v>
          </cell>
          <cell r="P17">
            <v>-13.008405239582213</v>
          </cell>
        </row>
        <row r="18">
          <cell r="L18">
            <v>2</v>
          </cell>
          <cell r="N18">
            <v>-10.8</v>
          </cell>
          <cell r="O18">
            <v>-13.48</v>
          </cell>
          <cell r="P18">
            <v>-13.118976541159759</v>
          </cell>
        </row>
        <row r="19">
          <cell r="L19">
            <v>1</v>
          </cell>
          <cell r="N19">
            <v>-10.865</v>
          </cell>
          <cell r="O19">
            <v>-13.545</v>
          </cell>
          <cell r="P19">
            <v>-13.118796809818512</v>
          </cell>
        </row>
        <row r="20">
          <cell r="L20">
            <v>0</v>
          </cell>
          <cell r="N20">
            <v>-10.855</v>
          </cell>
          <cell r="O20">
            <v>-13.535</v>
          </cell>
          <cell r="P20">
            <v>-13.202300882877196</v>
          </cell>
        </row>
        <row r="21">
          <cell r="L21">
            <v>-1</v>
          </cell>
          <cell r="N21">
            <v>-10.83</v>
          </cell>
          <cell r="O21">
            <v>-13.51</v>
          </cell>
          <cell r="P21">
            <v>-13.174963660199229</v>
          </cell>
        </row>
        <row r="22">
          <cell r="L22">
            <v>-2</v>
          </cell>
          <cell r="N22">
            <v>-10.84</v>
          </cell>
          <cell r="O22">
            <v>-13.52</v>
          </cell>
          <cell r="P22">
            <v>-13.176049655827503</v>
          </cell>
        </row>
        <row r="23">
          <cell r="L23">
            <v>-3</v>
          </cell>
          <cell r="N23">
            <v>-10.835000000000001</v>
          </cell>
          <cell r="O23">
            <v>-13.515000000000001</v>
          </cell>
          <cell r="P23">
            <v>-13.103418441878036</v>
          </cell>
        </row>
        <row r="24">
          <cell r="L24">
            <v>-4</v>
          </cell>
          <cell r="N24">
            <v>-10.835000000000001</v>
          </cell>
          <cell r="O24">
            <v>-13.515000000000001</v>
          </cell>
          <cell r="P24">
            <v>-12.972891282987765</v>
          </cell>
        </row>
        <row r="25">
          <cell r="L25">
            <v>-5</v>
          </cell>
          <cell r="N25">
            <v>-10.85</v>
          </cell>
          <cell r="O25">
            <v>-13.53</v>
          </cell>
          <cell r="P25">
            <v>-12.880743055818757</v>
          </cell>
        </row>
        <row r="26">
          <cell r="L26">
            <v>-6</v>
          </cell>
          <cell r="N26">
            <v>-10.75</v>
          </cell>
          <cell r="O26">
            <v>-13.43</v>
          </cell>
          <cell r="P26">
            <v>-12.804070119378162</v>
          </cell>
        </row>
        <row r="27">
          <cell r="L27">
            <v>-7</v>
          </cell>
          <cell r="N27">
            <v>-10.74</v>
          </cell>
          <cell r="O27">
            <v>-13.42</v>
          </cell>
          <cell r="P27">
            <v>-12.624912521618475</v>
          </cell>
        </row>
        <row r="28">
          <cell r="L28">
            <v>-8</v>
          </cell>
          <cell r="N28">
            <v>-10.605</v>
          </cell>
          <cell r="O28">
            <v>-13.285</v>
          </cell>
          <cell r="P28">
            <v>-12.492998889729474</v>
          </cell>
        </row>
        <row r="29">
          <cell r="L29">
            <v>-9</v>
          </cell>
          <cell r="N29">
            <v>-10.414999999999999</v>
          </cell>
          <cell r="O29">
            <v>-13.094999999999999</v>
          </cell>
          <cell r="P29">
            <v>-12.256358437206677</v>
          </cell>
        </row>
        <row r="30">
          <cell r="L30">
            <v>-10</v>
          </cell>
          <cell r="N30">
            <v>-10.42</v>
          </cell>
          <cell r="O30">
            <v>-13.1</v>
          </cell>
          <cell r="P30">
            <v>-12.345534115722309</v>
          </cell>
        </row>
        <row r="31">
          <cell r="L31">
            <v>-11</v>
          </cell>
          <cell r="N31">
            <v>-10.435</v>
          </cell>
          <cell r="O31">
            <v>-13.115</v>
          </cell>
          <cell r="P31">
            <v>-12.437914982374995</v>
          </cell>
        </row>
        <row r="32">
          <cell r="L32">
            <v>-12</v>
          </cell>
          <cell r="N32">
            <v>-10.52</v>
          </cell>
          <cell r="O32">
            <v>-13.2</v>
          </cell>
          <cell r="P32">
            <v>-12.478672323049178</v>
          </cell>
        </row>
        <row r="33">
          <cell r="L33">
            <v>-13</v>
          </cell>
          <cell r="N33">
            <v>-10.654999999999999</v>
          </cell>
          <cell r="O33">
            <v>-13.334999999999999</v>
          </cell>
          <cell r="P33">
            <v>-12.486254465995298</v>
          </cell>
        </row>
        <row r="34">
          <cell r="L34">
            <v>-14</v>
          </cell>
          <cell r="N34">
            <v>-10.78</v>
          </cell>
          <cell r="O34">
            <v>-13.459999999999999</v>
          </cell>
          <cell r="P34">
            <v>-12.554852905213901</v>
          </cell>
        </row>
        <row r="35">
          <cell r="L35">
            <v>-15</v>
          </cell>
          <cell r="N35">
            <v>-10.795</v>
          </cell>
          <cell r="O35">
            <v>-13.475</v>
          </cell>
          <cell r="P35">
            <v>-12.578529224571447</v>
          </cell>
        </row>
        <row r="36">
          <cell r="L36">
            <v>-16</v>
          </cell>
          <cell r="N36">
            <v>-10.555</v>
          </cell>
          <cell r="O36">
            <v>-13.234999999999999</v>
          </cell>
          <cell r="P36">
            <v>-12.629846625193586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54</v>
      </c>
      <c r="B1">
        <v>980050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</row>
    <row r="2" spans="1:15">
      <c r="A2" t="s">
        <v>65</v>
      </c>
      <c r="B2">
        <v>6</v>
      </c>
      <c r="E2">
        <v>1</v>
      </c>
      <c r="F2">
        <v>5</v>
      </c>
      <c r="G2">
        <v>15</v>
      </c>
      <c r="H2">
        <v>18</v>
      </c>
      <c r="I2">
        <v>42</v>
      </c>
      <c r="J2">
        <v>2</v>
      </c>
      <c r="K2">
        <v>5</v>
      </c>
      <c r="L2">
        <v>4</v>
      </c>
      <c r="M2">
        <v>3</v>
      </c>
      <c r="N2" t="s">
        <v>41</v>
      </c>
      <c r="O2">
        <v>11</v>
      </c>
    </row>
    <row r="3" spans="1:15">
      <c r="A3" t="s">
        <v>55</v>
      </c>
      <c r="B3" t="s">
        <v>56</v>
      </c>
      <c r="E3">
        <v>2</v>
      </c>
      <c r="F3">
        <v>47</v>
      </c>
      <c r="G3">
        <v>57</v>
      </c>
      <c r="H3">
        <v>60</v>
      </c>
      <c r="I3">
        <v>84</v>
      </c>
      <c r="J3">
        <v>2</v>
      </c>
      <c r="K3">
        <v>5</v>
      </c>
      <c r="L3">
        <v>4</v>
      </c>
      <c r="M3">
        <v>3</v>
      </c>
      <c r="N3" t="s">
        <v>41</v>
      </c>
      <c r="O3">
        <v>11</v>
      </c>
    </row>
    <row r="4" spans="1:15">
      <c r="A4" t="s">
        <v>63</v>
      </c>
      <c r="B4">
        <v>252</v>
      </c>
      <c r="E4">
        <v>3</v>
      </c>
      <c r="F4">
        <v>89</v>
      </c>
      <c r="G4">
        <v>99</v>
      </c>
      <c r="H4">
        <v>102</v>
      </c>
      <c r="I4">
        <v>126</v>
      </c>
      <c r="J4">
        <v>2</v>
      </c>
      <c r="K4">
        <v>5</v>
      </c>
      <c r="L4">
        <v>4</v>
      </c>
      <c r="M4">
        <v>3</v>
      </c>
      <c r="N4" t="s">
        <v>41</v>
      </c>
      <c r="O4">
        <v>11</v>
      </c>
    </row>
    <row r="5" spans="1:15">
      <c r="A5" t="s">
        <v>57</v>
      </c>
      <c r="B5">
        <v>19</v>
      </c>
      <c r="E5">
        <v>4</v>
      </c>
      <c r="F5">
        <v>131</v>
      </c>
      <c r="G5">
        <v>141</v>
      </c>
      <c r="H5">
        <v>144</v>
      </c>
      <c r="I5">
        <v>168</v>
      </c>
      <c r="J5">
        <v>2</v>
      </c>
      <c r="K5">
        <v>5</v>
      </c>
      <c r="L5">
        <v>4</v>
      </c>
      <c r="M5">
        <v>3</v>
      </c>
      <c r="N5" t="s">
        <v>41</v>
      </c>
      <c r="O5">
        <v>11</v>
      </c>
    </row>
    <row r="6" spans="1:15">
      <c r="A6" t="s">
        <v>58</v>
      </c>
      <c r="B6">
        <v>5</v>
      </c>
      <c r="E6">
        <v>5</v>
      </c>
      <c r="F6">
        <v>173</v>
      </c>
      <c r="G6">
        <v>183</v>
      </c>
      <c r="H6">
        <v>186</v>
      </c>
      <c r="I6">
        <v>210</v>
      </c>
      <c r="J6">
        <v>2</v>
      </c>
      <c r="K6">
        <v>5</v>
      </c>
      <c r="L6">
        <v>4</v>
      </c>
      <c r="M6">
        <v>3</v>
      </c>
      <c r="N6" t="s">
        <v>41</v>
      </c>
      <c r="O6">
        <v>11</v>
      </c>
    </row>
    <row r="7" spans="1:15">
      <c r="A7" t="s">
        <v>59</v>
      </c>
      <c r="B7">
        <v>13</v>
      </c>
      <c r="E7">
        <v>6</v>
      </c>
      <c r="F7">
        <v>215</v>
      </c>
      <c r="G7">
        <v>225</v>
      </c>
      <c r="H7">
        <v>228</v>
      </c>
      <c r="I7">
        <v>252</v>
      </c>
      <c r="J7">
        <v>2</v>
      </c>
      <c r="K7">
        <v>5</v>
      </c>
      <c r="L7">
        <v>4</v>
      </c>
      <c r="M7">
        <v>3</v>
      </c>
      <c r="N7" t="s">
        <v>41</v>
      </c>
      <c r="O7">
        <v>11</v>
      </c>
    </row>
    <row r="8" spans="1:15">
      <c r="A8" t="s">
        <v>60</v>
      </c>
      <c r="B8">
        <v>0</v>
      </c>
    </row>
    <row r="9" spans="1:15">
      <c r="A9" t="s">
        <v>61</v>
      </c>
      <c r="B9" t="s">
        <v>62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"/>
  <sheetViews>
    <sheetView workbookViewId="0"/>
  </sheetViews>
  <sheetFormatPr defaultRowHeight="15"/>
  <cols>
    <col min="4" max="4" width="18.140625" bestFit="1" customWidth="1"/>
  </cols>
  <sheetData>
    <row r="1" spans="1:19" s="1" customFormat="1">
      <c r="A1" s="1" t="s">
        <v>22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27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49</v>
      </c>
      <c r="P1" s="1" t="s">
        <v>50</v>
      </c>
      <c r="Q1" s="1" t="s">
        <v>51</v>
      </c>
      <c r="R1" s="1" t="s">
        <v>52</v>
      </c>
      <c r="S1" s="1" t="s">
        <v>53</v>
      </c>
    </row>
    <row r="2" spans="1:19">
      <c r="A2">
        <v>1</v>
      </c>
      <c r="B2">
        <v>1</v>
      </c>
      <c r="C2">
        <v>980050</v>
      </c>
      <c r="D2" s="2">
        <v>41642.740361111108</v>
      </c>
      <c r="E2">
        <v>71.88</v>
      </c>
      <c r="F2">
        <v>35.94</v>
      </c>
      <c r="G2">
        <v>-45</v>
      </c>
      <c r="H2">
        <v>-90.2</v>
      </c>
      <c r="I2">
        <f t="shared" ref="I2:I7" si="0" xml:space="preserve">  15</f>
        <v>15</v>
      </c>
      <c r="J2">
        <v>-22.95</v>
      </c>
      <c r="K2">
        <v>-22.725000000000001</v>
      </c>
      <c r="L2">
        <v>16</v>
      </c>
      <c r="M2">
        <f t="shared" ref="M2:M7" si="1" xml:space="preserve">   0</f>
        <v>0</v>
      </c>
      <c r="N2" t="s">
        <v>45</v>
      </c>
      <c r="O2">
        <v>25</v>
      </c>
      <c r="P2">
        <v>70000</v>
      </c>
      <c r="Q2">
        <v>340</v>
      </c>
      <c r="R2">
        <v>823</v>
      </c>
      <c r="S2">
        <v>595</v>
      </c>
    </row>
    <row r="3" spans="1:19">
      <c r="A3">
        <v>2</v>
      </c>
      <c r="B3">
        <v>2</v>
      </c>
      <c r="C3">
        <v>980050</v>
      </c>
      <c r="D3" s="2">
        <v>41642.839871990742</v>
      </c>
      <c r="E3">
        <v>71.88</v>
      </c>
      <c r="F3">
        <v>35.94</v>
      </c>
      <c r="G3">
        <v>-45</v>
      </c>
      <c r="H3">
        <v>-90.2</v>
      </c>
      <c r="I3">
        <f t="shared" si="0"/>
        <v>15</v>
      </c>
      <c r="J3">
        <v>-22.95</v>
      </c>
      <c r="K3">
        <v>-22.48</v>
      </c>
      <c r="L3">
        <v>14</v>
      </c>
      <c r="M3">
        <f t="shared" si="1"/>
        <v>0</v>
      </c>
      <c r="N3" t="s">
        <v>45</v>
      </c>
      <c r="O3">
        <v>25</v>
      </c>
      <c r="P3">
        <v>70000</v>
      </c>
      <c r="Q3">
        <v>339</v>
      </c>
      <c r="R3">
        <v>830</v>
      </c>
      <c r="S3">
        <v>585</v>
      </c>
    </row>
    <row r="4" spans="1:19">
      <c r="A4">
        <v>3</v>
      </c>
      <c r="B4">
        <v>3</v>
      </c>
      <c r="C4">
        <v>980050</v>
      </c>
      <c r="D4" s="2">
        <v>41642.937569791669</v>
      </c>
      <c r="E4">
        <v>71.88</v>
      </c>
      <c r="F4">
        <v>35.94</v>
      </c>
      <c r="G4">
        <v>-45</v>
      </c>
      <c r="H4">
        <v>-90.2</v>
      </c>
      <c r="I4">
        <f t="shared" si="0"/>
        <v>15</v>
      </c>
      <c r="J4">
        <v>-22.95</v>
      </c>
      <c r="K4">
        <v>-22.465</v>
      </c>
      <c r="L4">
        <v>12</v>
      </c>
      <c r="M4">
        <f t="shared" si="1"/>
        <v>0</v>
      </c>
      <c r="N4" t="s">
        <v>45</v>
      </c>
      <c r="O4">
        <v>25</v>
      </c>
      <c r="P4">
        <v>70000</v>
      </c>
      <c r="Q4">
        <v>350</v>
      </c>
      <c r="R4">
        <v>810</v>
      </c>
      <c r="S4">
        <v>622</v>
      </c>
    </row>
    <row r="5" spans="1:19">
      <c r="A5">
        <v>4</v>
      </c>
      <c r="B5">
        <v>4</v>
      </c>
      <c r="C5">
        <v>980050</v>
      </c>
      <c r="D5" s="2">
        <v>41643.037808680558</v>
      </c>
      <c r="E5">
        <v>71.88</v>
      </c>
      <c r="F5">
        <v>35.94</v>
      </c>
      <c r="G5">
        <v>-45</v>
      </c>
      <c r="H5">
        <v>-90.2</v>
      </c>
      <c r="I5">
        <f t="shared" si="0"/>
        <v>15</v>
      </c>
      <c r="J5">
        <v>-22.95</v>
      </c>
      <c r="K5">
        <v>-21.934999999999999</v>
      </c>
      <c r="L5">
        <v>-12</v>
      </c>
      <c r="M5">
        <f t="shared" si="1"/>
        <v>0</v>
      </c>
      <c r="N5" t="s">
        <v>45</v>
      </c>
      <c r="O5">
        <v>25</v>
      </c>
      <c r="P5">
        <v>70000</v>
      </c>
      <c r="Q5">
        <v>368</v>
      </c>
      <c r="R5">
        <v>816</v>
      </c>
      <c r="S5">
        <v>594</v>
      </c>
    </row>
    <row r="6" spans="1:19">
      <c r="A6">
        <v>5</v>
      </c>
      <c r="B6">
        <v>5</v>
      </c>
      <c r="C6">
        <v>980050</v>
      </c>
      <c r="D6" s="2">
        <v>41643.143512962961</v>
      </c>
      <c r="E6">
        <v>71.88</v>
      </c>
      <c r="F6">
        <v>35.94</v>
      </c>
      <c r="G6">
        <v>-45</v>
      </c>
      <c r="H6">
        <v>-90.2</v>
      </c>
      <c r="I6">
        <f t="shared" si="0"/>
        <v>15</v>
      </c>
      <c r="J6">
        <v>-22.95</v>
      </c>
      <c r="K6">
        <v>-21.87</v>
      </c>
      <c r="L6">
        <v>-16</v>
      </c>
      <c r="M6">
        <f t="shared" si="1"/>
        <v>0</v>
      </c>
      <c r="N6" t="s">
        <v>45</v>
      </c>
      <c r="O6">
        <v>25</v>
      </c>
      <c r="P6">
        <v>70000</v>
      </c>
      <c r="Q6">
        <v>374</v>
      </c>
      <c r="R6">
        <v>868</v>
      </c>
      <c r="S6">
        <v>602</v>
      </c>
    </row>
    <row r="7" spans="1:19">
      <c r="A7">
        <v>6</v>
      </c>
      <c r="B7">
        <v>6</v>
      </c>
      <c r="C7">
        <v>980050</v>
      </c>
      <c r="D7" s="2">
        <v>41643.252488425926</v>
      </c>
      <c r="E7">
        <v>71.88</v>
      </c>
      <c r="F7">
        <v>35.94</v>
      </c>
      <c r="G7">
        <v>-45</v>
      </c>
      <c r="H7">
        <v>-90.2</v>
      </c>
      <c r="I7">
        <f t="shared" si="0"/>
        <v>15</v>
      </c>
      <c r="J7">
        <v>-22.95</v>
      </c>
      <c r="K7">
        <v>-21.995000000000001</v>
      </c>
      <c r="L7">
        <v>-24</v>
      </c>
      <c r="M7">
        <f t="shared" si="1"/>
        <v>0</v>
      </c>
      <c r="N7" t="s">
        <v>45</v>
      </c>
      <c r="O7">
        <v>25</v>
      </c>
      <c r="P7">
        <v>70000</v>
      </c>
      <c r="Q7">
        <v>343</v>
      </c>
      <c r="R7">
        <v>827</v>
      </c>
      <c r="S7">
        <v>583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2"/>
  <sheetViews>
    <sheetView topLeftCell="A216" workbookViewId="0">
      <selection activeCell="H225" sqref="H225"/>
    </sheetView>
  </sheetViews>
  <sheetFormatPr defaultRowHeight="15"/>
  <sheetData>
    <row r="1" spans="1:12">
      <c r="A1" t="s">
        <v>64</v>
      </c>
      <c r="B1">
        <v>6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s="1" t="s">
        <v>83</v>
      </c>
      <c r="H14" s="1" t="s">
        <v>84</v>
      </c>
      <c r="I14" s="1" t="s">
        <v>85</v>
      </c>
      <c r="J14" s="1" t="s">
        <v>86</v>
      </c>
      <c r="K14" s="1"/>
      <c r="L14" s="1" t="s">
        <v>27</v>
      </c>
    </row>
    <row r="15" spans="1:12">
      <c r="A15" t="s">
        <v>11</v>
      </c>
      <c r="G15" s="1">
        <v>151.33067919031453</v>
      </c>
      <c r="H15" s="1">
        <v>-23.556486656971746</v>
      </c>
      <c r="I15" s="1">
        <v>0.30871338831347411</v>
      </c>
      <c r="J15" s="1">
        <v>638.09805057534197</v>
      </c>
      <c r="K15" s="1"/>
      <c r="L15" s="1">
        <v>90</v>
      </c>
    </row>
    <row r="16" spans="1:12">
      <c r="A16" t="s">
        <v>0</v>
      </c>
    </row>
    <row r="17" spans="1:8">
      <c r="A17" t="s">
        <v>48</v>
      </c>
      <c r="B17" t="s">
        <v>41</v>
      </c>
      <c r="C17" t="s">
        <v>30</v>
      </c>
      <c r="D17" t="s">
        <v>47</v>
      </c>
      <c r="E17" t="s">
        <v>46</v>
      </c>
      <c r="F17" t="s">
        <v>80</v>
      </c>
      <c r="G17" t="s">
        <v>81</v>
      </c>
      <c r="H17" t="s">
        <v>82</v>
      </c>
    </row>
    <row r="18" spans="1:8">
      <c r="A18">
        <v>1</v>
      </c>
      <c r="B18">
        <v>-22.73</v>
      </c>
      <c r="C18">
        <v>342</v>
      </c>
      <c r="D18">
        <v>70000</v>
      </c>
      <c r="E18">
        <v>808</v>
      </c>
      <c r="F18">
        <f>[1]!wallScanTrans(B18,G15,H15,I15,L15)+J15</f>
        <v>789.4287297656565</v>
      </c>
      <c r="G18">
        <f>(F18-E18)^2/E18</f>
        <v>0.42684663133293682</v>
      </c>
      <c r="H18">
        <f>SUM(G18:G42)/(COUNT(G18:G42)-4)</f>
        <v>0.93362898886763812</v>
      </c>
    </row>
    <row r="19" spans="1:8">
      <c r="A19">
        <v>2</v>
      </c>
      <c r="B19">
        <v>-22.815000000000001</v>
      </c>
      <c r="C19">
        <v>338</v>
      </c>
      <c r="D19">
        <v>70000</v>
      </c>
      <c r="E19">
        <v>752</v>
      </c>
      <c r="F19">
        <f>[1]!wallScanTrans(B19,G15,H15,I15,L15)+J15</f>
        <v>789.4287297656565</v>
      </c>
      <c r="G19">
        <f t="shared" ref="G19:G42" si="0">(F19-E19)^2/E19</f>
        <v>1.8629119838704</v>
      </c>
    </row>
    <row r="20" spans="1:8">
      <c r="A20">
        <v>3</v>
      </c>
      <c r="B20">
        <v>-22.88</v>
      </c>
      <c r="C20">
        <v>339</v>
      </c>
      <c r="D20">
        <v>70000</v>
      </c>
      <c r="E20">
        <v>822</v>
      </c>
      <c r="F20">
        <f>[1]!wallScanTrans(B20,G15,H15,I15,L15)+J15</f>
        <v>789.4287297656565</v>
      </c>
      <c r="G20">
        <f t="shared" si="0"/>
        <v>1.2906175726017408</v>
      </c>
    </row>
    <row r="21" spans="1:8">
      <c r="A21">
        <v>4</v>
      </c>
      <c r="B21">
        <v>-22.965</v>
      </c>
      <c r="C21">
        <v>340</v>
      </c>
      <c r="D21">
        <v>70000</v>
      </c>
      <c r="E21">
        <v>820</v>
      </c>
      <c r="F21">
        <f>[1]!wallScanTrans(B21,G15,H15,I15,L15)+J15</f>
        <v>789.4287297656565</v>
      </c>
      <c r="G21">
        <f t="shared" si="0"/>
        <v>1.1397592240747036</v>
      </c>
    </row>
    <row r="22" spans="1:8">
      <c r="A22">
        <v>5</v>
      </c>
      <c r="B22">
        <v>-23.03</v>
      </c>
      <c r="C22">
        <v>337</v>
      </c>
      <c r="D22">
        <v>70000</v>
      </c>
      <c r="E22">
        <v>767</v>
      </c>
      <c r="F22">
        <f>[1]!wallScanTrans(B22,G15,H15,I15,L15)+J15</f>
        <v>789.4287297656565</v>
      </c>
      <c r="G22">
        <f t="shared" si="0"/>
        <v>0.65586430104412752</v>
      </c>
    </row>
    <row r="23" spans="1:8">
      <c r="A23">
        <v>6</v>
      </c>
      <c r="B23">
        <v>-23.11</v>
      </c>
      <c r="C23">
        <v>341</v>
      </c>
      <c r="D23">
        <v>70000</v>
      </c>
      <c r="E23">
        <v>759</v>
      </c>
      <c r="F23">
        <f>[1]!wallScanTrans(B23,G15,H15,I15,L15)+J15</f>
        <v>789.4287297656565</v>
      </c>
      <c r="G23">
        <f t="shared" si="0"/>
        <v>1.21990460494249</v>
      </c>
    </row>
    <row r="24" spans="1:8">
      <c r="A24">
        <v>7</v>
      </c>
      <c r="B24">
        <v>-23.195</v>
      </c>
      <c r="C24">
        <v>337</v>
      </c>
      <c r="D24">
        <v>70000</v>
      </c>
      <c r="E24">
        <v>782</v>
      </c>
      <c r="F24">
        <f>[1]!wallScanTrans(B24,G15,H15,I15,L15)+J15</f>
        <v>789.4287297656565</v>
      </c>
      <c r="G24">
        <f t="shared" si="0"/>
        <v>7.0570365640857877E-2</v>
      </c>
    </row>
    <row r="25" spans="1:8">
      <c r="A25">
        <v>8</v>
      </c>
      <c r="B25">
        <v>-23.254999999999999</v>
      </c>
      <c r="C25">
        <v>337</v>
      </c>
      <c r="D25">
        <v>70000</v>
      </c>
      <c r="E25">
        <v>809</v>
      </c>
      <c r="F25">
        <f>[1]!wallScanTrans(B25,G15,H15,I15,L15)+J15</f>
        <v>789.4287297656565</v>
      </c>
      <c r="G25">
        <f t="shared" si="0"/>
        <v>0.47346677204660065</v>
      </c>
    </row>
    <row r="26" spans="1:8">
      <c r="A26">
        <v>9</v>
      </c>
      <c r="B26">
        <v>-23.335000000000001</v>
      </c>
      <c r="C26">
        <v>341</v>
      </c>
      <c r="D26">
        <v>70000</v>
      </c>
      <c r="E26">
        <v>768</v>
      </c>
      <c r="F26">
        <f>[1]!wallScanTrans(B26,G15,H15,I15,L15)+J15</f>
        <v>789.4287297656565</v>
      </c>
      <c r="G26">
        <f t="shared" si="0"/>
        <v>0.59790424397074593</v>
      </c>
    </row>
    <row r="27" spans="1:8">
      <c r="A27">
        <v>10</v>
      </c>
      <c r="B27">
        <v>-23.405000000000001</v>
      </c>
      <c r="C27">
        <v>337</v>
      </c>
      <c r="D27">
        <v>70000</v>
      </c>
      <c r="E27">
        <v>823</v>
      </c>
      <c r="F27">
        <f>[1]!wallScanTrans(B27,G15,H15,I15,L15)+J15</f>
        <v>782.34183888537621</v>
      </c>
      <c r="G27">
        <f t="shared" si="0"/>
        <v>2.0086100427979421</v>
      </c>
    </row>
    <row r="28" spans="1:8">
      <c r="A28">
        <v>11</v>
      </c>
      <c r="B28">
        <v>-23.484999999999999</v>
      </c>
      <c r="C28">
        <v>340</v>
      </c>
      <c r="D28">
        <v>70000</v>
      </c>
      <c r="E28">
        <v>751</v>
      </c>
      <c r="F28">
        <f>[1]!wallScanTrans(B28,G15,H15,I15,L15)+J15</f>
        <v>755.20655160650801</v>
      </c>
      <c r="G28">
        <f t="shared" si="0"/>
        <v>2.3562019198688628E-2</v>
      </c>
    </row>
    <row r="29" spans="1:8">
      <c r="A29">
        <v>12</v>
      </c>
      <c r="B29">
        <v>-23.565000000000001</v>
      </c>
      <c r="C29">
        <v>338</v>
      </c>
      <c r="D29">
        <v>70000</v>
      </c>
      <c r="E29">
        <v>675</v>
      </c>
      <c r="F29">
        <f>[1]!wallScanTrans(B29,G15,H15,I15,L15)+J15</f>
        <v>707.9766452179183</v>
      </c>
      <c r="G29">
        <f t="shared" si="0"/>
        <v>1.6110505627088207</v>
      </c>
    </row>
    <row r="30" spans="1:8">
      <c r="A30">
        <v>13</v>
      </c>
      <c r="B30">
        <v>-23.635000000000002</v>
      </c>
      <c r="C30">
        <v>337</v>
      </c>
      <c r="D30">
        <v>70000</v>
      </c>
      <c r="E30">
        <v>714</v>
      </c>
      <c r="F30">
        <f>[1]!wallScanTrans(B30,G15,H15,I15,L15)+J15</f>
        <v>669.12264022352599</v>
      </c>
      <c r="G30">
        <f t="shared" si="0"/>
        <v>2.8206966673768732</v>
      </c>
    </row>
    <row r="31" spans="1:8">
      <c r="A31">
        <v>14</v>
      </c>
      <c r="B31">
        <v>-23.715</v>
      </c>
      <c r="C31">
        <v>339</v>
      </c>
      <c r="D31">
        <v>70000</v>
      </c>
      <c r="E31">
        <v>633</v>
      </c>
      <c r="F31">
        <f>[1]!wallScanTrans(B31,G15,H15,I15,L15)+J15</f>
        <v>643.77255174118761</v>
      </c>
      <c r="G31">
        <f t="shared" si="0"/>
        <v>0.18332997001037007</v>
      </c>
    </row>
    <row r="32" spans="1:8">
      <c r="A32">
        <v>15</v>
      </c>
      <c r="B32">
        <v>-23.78</v>
      </c>
      <c r="C32">
        <v>339</v>
      </c>
      <c r="D32">
        <v>70000</v>
      </c>
      <c r="E32">
        <v>649</v>
      </c>
      <c r="F32">
        <f>[1]!wallScanTrans(B32,G15,H15,I15,L15)+J15</f>
        <v>638.09805057534197</v>
      </c>
      <c r="G32">
        <f t="shared" si="0"/>
        <v>0.18313174307827659</v>
      </c>
    </row>
    <row r="33" spans="1:7">
      <c r="A33">
        <v>16</v>
      </c>
      <c r="B33">
        <v>-23.864999999999998</v>
      </c>
      <c r="C33">
        <v>340</v>
      </c>
      <c r="D33">
        <v>70000</v>
      </c>
      <c r="E33">
        <v>654</v>
      </c>
      <c r="F33">
        <f>[1]!wallScanTrans(B33,G15,H15,I15,L15)+J15</f>
        <v>638.09805057534197</v>
      </c>
      <c r="G33">
        <f t="shared" si="0"/>
        <v>0.38665442737673056</v>
      </c>
    </row>
    <row r="34" spans="1:7">
      <c r="A34">
        <v>17</v>
      </c>
      <c r="B34">
        <v>-23.94</v>
      </c>
      <c r="C34">
        <v>337</v>
      </c>
      <c r="D34">
        <v>70000</v>
      </c>
      <c r="E34">
        <v>657</v>
      </c>
      <c r="F34">
        <f>[1]!wallScanTrans(B34,G15,H15,I15,L15)+J15</f>
        <v>638.09805057534197</v>
      </c>
      <c r="G34">
        <f t="shared" si="0"/>
        <v>0.54381079460019777</v>
      </c>
    </row>
    <row r="35" spans="1:7">
      <c r="A35">
        <v>18</v>
      </c>
      <c r="B35">
        <v>-24.01</v>
      </c>
      <c r="C35">
        <v>339</v>
      </c>
      <c r="D35">
        <v>70000</v>
      </c>
      <c r="E35">
        <v>633</v>
      </c>
      <c r="F35">
        <f>[1]!wallScanTrans(B35,G15,H15,I15,L15)+J15</f>
        <v>638.09805057534197</v>
      </c>
      <c r="G35">
        <f t="shared" si="0"/>
        <v>4.1058640866895119E-2</v>
      </c>
    </row>
    <row r="36" spans="1:7">
      <c r="A36">
        <v>19</v>
      </c>
      <c r="B36">
        <v>-24.09</v>
      </c>
      <c r="C36">
        <v>340</v>
      </c>
      <c r="D36">
        <v>70000</v>
      </c>
      <c r="E36">
        <v>655</v>
      </c>
      <c r="F36">
        <f>[1]!wallScanTrans(B36,G15,H15,I15,L15)+J15</f>
        <v>638.09805057534197</v>
      </c>
      <c r="G36">
        <f t="shared" si="0"/>
        <v>0.43614640359343182</v>
      </c>
    </row>
    <row r="37" spans="1:7">
      <c r="A37">
        <v>20</v>
      </c>
      <c r="B37">
        <v>-24.155000000000001</v>
      </c>
      <c r="C37">
        <v>340</v>
      </c>
      <c r="D37">
        <v>70000</v>
      </c>
      <c r="E37">
        <v>624</v>
      </c>
      <c r="F37">
        <f>[1]!wallScanTrans(B37,G15,H15,I15,L15)+J15</f>
        <v>638.09805057534197</v>
      </c>
      <c r="G37">
        <f t="shared" si="0"/>
        <v>0.31851767632195532</v>
      </c>
    </row>
    <row r="38" spans="1:7">
      <c r="A38">
        <v>21</v>
      </c>
      <c r="B38">
        <v>-24.24</v>
      </c>
      <c r="C38">
        <v>337</v>
      </c>
      <c r="D38">
        <v>70000</v>
      </c>
      <c r="E38">
        <v>595</v>
      </c>
      <c r="F38">
        <f>[1]!wallScanTrans(B38,G15,H15,I15,L15)+J15</f>
        <v>638.09805057534197</v>
      </c>
      <c r="G38">
        <f t="shared" si="0"/>
        <v>3.1217511989827473</v>
      </c>
    </row>
    <row r="39" spans="1:7">
      <c r="A39">
        <v>22</v>
      </c>
      <c r="B39">
        <v>-24.315000000000001</v>
      </c>
      <c r="C39">
        <v>339</v>
      </c>
      <c r="D39">
        <v>70000</v>
      </c>
      <c r="E39">
        <v>647</v>
      </c>
      <c r="F39">
        <f>[1]!wallScanTrans(B39,G15,H15,I15,L15)+J15</f>
        <v>638.09805057534197</v>
      </c>
      <c r="G39">
        <f t="shared" si="0"/>
        <v>0.12248022188434218</v>
      </c>
    </row>
    <row r="40" spans="1:7">
      <c r="A40">
        <v>23</v>
      </c>
      <c r="B40">
        <v>-24.38</v>
      </c>
      <c r="C40">
        <v>340</v>
      </c>
      <c r="D40">
        <v>70000</v>
      </c>
      <c r="E40">
        <v>633</v>
      </c>
      <c r="F40">
        <f>[1]!wallScanTrans(B40,G15,H15,I15,L15)+J15</f>
        <v>638.09805057534197</v>
      </c>
      <c r="G40">
        <f t="shared" si="0"/>
        <v>4.1058640866895119E-2</v>
      </c>
    </row>
    <row r="41" spans="1:7">
      <c r="A41">
        <v>24</v>
      </c>
      <c r="B41">
        <v>-24.46</v>
      </c>
      <c r="C41">
        <v>339</v>
      </c>
      <c r="D41">
        <v>70000</v>
      </c>
      <c r="E41">
        <v>634</v>
      </c>
      <c r="F41">
        <f>[1]!wallScanTrans(B41,G15,H15,I15,L15)+J15</f>
        <v>638.09805057534197</v>
      </c>
      <c r="G41">
        <f t="shared" si="0"/>
        <v>2.6488988198833861E-2</v>
      </c>
    </row>
    <row r="42" spans="1:7">
      <c r="A42">
        <v>25</v>
      </c>
      <c r="B42">
        <v>-24.53</v>
      </c>
      <c r="C42">
        <v>340</v>
      </c>
      <c r="D42">
        <v>70000</v>
      </c>
      <c r="E42">
        <v>638</v>
      </c>
      <c r="F42">
        <f>[1]!wallScanTrans(B42,G15,H15,I15,L15)+J15</f>
        <v>638.09805057534197</v>
      </c>
      <c r="G42">
        <f t="shared" si="0"/>
        <v>1.5068832797635947E-5</v>
      </c>
    </row>
    <row r="43" spans="1:7">
      <c r="A43" t="s">
        <v>0</v>
      </c>
    </row>
    <row r="44" spans="1:7">
      <c r="A44" t="s">
        <v>0</v>
      </c>
    </row>
    <row r="45" spans="1:7">
      <c r="A45" t="s">
        <v>0</v>
      </c>
    </row>
    <row r="46" spans="1:7">
      <c r="A46" t="s">
        <v>0</v>
      </c>
    </row>
    <row r="47" spans="1:7">
      <c r="A47" t="s">
        <v>12</v>
      </c>
    </row>
    <row r="48" spans="1:7">
      <c r="A48" t="s">
        <v>2</v>
      </c>
    </row>
    <row r="49" spans="1:12">
      <c r="A49" t="s">
        <v>3</v>
      </c>
    </row>
    <row r="50" spans="1:12">
      <c r="A50" t="s">
        <v>4</v>
      </c>
    </row>
    <row r="51" spans="1:12">
      <c r="A51" t="s">
        <v>5</v>
      </c>
    </row>
    <row r="52" spans="1:12">
      <c r="A52" t="s">
        <v>6</v>
      </c>
    </row>
    <row r="53" spans="1:12">
      <c r="A53" t="s">
        <v>7</v>
      </c>
    </row>
    <row r="54" spans="1:12">
      <c r="A54" t="s">
        <v>13</v>
      </c>
    </row>
    <row r="55" spans="1:12">
      <c r="A55" t="s">
        <v>9</v>
      </c>
    </row>
    <row r="56" spans="1:12">
      <c r="A56" t="s">
        <v>10</v>
      </c>
      <c r="G56" s="1" t="s">
        <v>83</v>
      </c>
      <c r="H56" s="1" t="s">
        <v>84</v>
      </c>
      <c r="I56" s="1" t="s">
        <v>85</v>
      </c>
      <c r="J56" s="1" t="s">
        <v>86</v>
      </c>
      <c r="K56" s="1"/>
      <c r="L56" s="1" t="s">
        <v>27</v>
      </c>
    </row>
    <row r="57" spans="1:12">
      <c r="A57" t="s">
        <v>11</v>
      </c>
      <c r="G57" s="1">
        <v>162.76107147866878</v>
      </c>
      <c r="H57" s="1">
        <v>-23.401117729247304</v>
      </c>
      <c r="I57" s="1">
        <v>0.31</v>
      </c>
      <c r="J57" s="1">
        <v>636.81986762267286</v>
      </c>
      <c r="K57" s="1"/>
      <c r="L57" s="1">
        <v>90</v>
      </c>
    </row>
    <row r="58" spans="1:12">
      <c r="A58" t="s">
        <v>0</v>
      </c>
    </row>
    <row r="59" spans="1:12">
      <c r="A59" t="s">
        <v>48</v>
      </c>
      <c r="B59" t="s">
        <v>41</v>
      </c>
      <c r="C59" t="s">
        <v>30</v>
      </c>
      <c r="D59" t="s">
        <v>47</v>
      </c>
      <c r="E59" t="s">
        <v>46</v>
      </c>
      <c r="F59" t="s">
        <v>80</v>
      </c>
      <c r="G59" t="s">
        <v>81</v>
      </c>
      <c r="H59" t="s">
        <v>82</v>
      </c>
    </row>
    <row r="60" spans="1:12">
      <c r="A60">
        <v>1</v>
      </c>
      <c r="B60">
        <v>-22.48</v>
      </c>
      <c r="C60">
        <v>338</v>
      </c>
      <c r="D60">
        <v>70000</v>
      </c>
      <c r="E60">
        <v>813</v>
      </c>
      <c r="F60">
        <f>[1]!wallScanTrans(B60,G57,H57,I57,L57)+J57</f>
        <v>799.58093910134164</v>
      </c>
      <c r="G60">
        <f>(F60-E60)^2/E60</f>
        <v>0.22148978524219146</v>
      </c>
      <c r="H60">
        <f>SUM(G60:G84)/(COUNT(G60:G84)-4)</f>
        <v>1.459136218365497</v>
      </c>
    </row>
    <row r="61" spans="1:12">
      <c r="A61">
        <v>2</v>
      </c>
      <c r="B61">
        <v>-22.565000000000001</v>
      </c>
      <c r="C61">
        <v>338</v>
      </c>
      <c r="D61">
        <v>70000</v>
      </c>
      <c r="E61">
        <v>821</v>
      </c>
      <c r="F61">
        <f>[1]!wallScanTrans(B61,G57,H57,I57,L57)+J57</f>
        <v>799.58093910134164</v>
      </c>
      <c r="G61">
        <f t="shared" ref="G61:G84" si="1">(F61-E61)^2/E61</f>
        <v>0.55880166842927581</v>
      </c>
    </row>
    <row r="62" spans="1:12">
      <c r="A62">
        <v>3</v>
      </c>
      <c r="B62">
        <v>-22.635000000000002</v>
      </c>
      <c r="C62">
        <v>338</v>
      </c>
      <c r="D62">
        <v>70000</v>
      </c>
      <c r="E62">
        <v>808</v>
      </c>
      <c r="F62">
        <f>[1]!wallScanTrans(B62,G57,H57,I57,L57)+J57</f>
        <v>799.58093910134164</v>
      </c>
      <c r="G62">
        <f t="shared" si="1"/>
        <v>8.772349803876002E-2</v>
      </c>
    </row>
    <row r="63" spans="1:12">
      <c r="A63">
        <v>4</v>
      </c>
      <c r="B63">
        <v>-22.71</v>
      </c>
      <c r="C63">
        <v>339</v>
      </c>
      <c r="D63">
        <v>70000</v>
      </c>
      <c r="E63">
        <v>808</v>
      </c>
      <c r="F63">
        <f>[1]!wallScanTrans(B63,G57,H57,I57,L57)+J57</f>
        <v>799.58093910134164</v>
      </c>
      <c r="G63">
        <f t="shared" si="1"/>
        <v>8.772349803876002E-2</v>
      </c>
    </row>
    <row r="64" spans="1:12">
      <c r="A64">
        <v>5</v>
      </c>
      <c r="B64">
        <v>-22.785</v>
      </c>
      <c r="C64">
        <v>339</v>
      </c>
      <c r="D64">
        <v>70000</v>
      </c>
      <c r="E64">
        <v>765</v>
      </c>
      <c r="F64">
        <f>[1]!wallScanTrans(B64,G57,H57,I57,L57)+J57</f>
        <v>799.58093910134164</v>
      </c>
      <c r="G64">
        <f t="shared" si="1"/>
        <v>1.5631913060532017</v>
      </c>
    </row>
    <row r="65" spans="1:7">
      <c r="A65">
        <v>6</v>
      </c>
      <c r="B65">
        <v>-22.864999999999998</v>
      </c>
      <c r="C65">
        <v>332</v>
      </c>
      <c r="D65">
        <v>70000</v>
      </c>
      <c r="E65">
        <v>752</v>
      </c>
      <c r="F65">
        <f>[1]!wallScanTrans(B65,G57,H57,I57,L57)+J57</f>
        <v>799.58093910134164</v>
      </c>
      <c r="G65">
        <f t="shared" si="1"/>
        <v>3.0105661778797637</v>
      </c>
    </row>
    <row r="66" spans="1:7">
      <c r="A66">
        <v>7</v>
      </c>
      <c r="B66">
        <v>-22.945</v>
      </c>
      <c r="C66">
        <v>327</v>
      </c>
      <c r="D66">
        <v>70000</v>
      </c>
      <c r="E66">
        <v>820</v>
      </c>
      <c r="F66">
        <f>[1]!wallScanTrans(B66,G57,H57,I57,L57)+J57</f>
        <v>799.58093910134164</v>
      </c>
      <c r="G66">
        <f t="shared" si="1"/>
        <v>0.5084610341257545</v>
      </c>
    </row>
    <row r="67" spans="1:7">
      <c r="A67">
        <v>8</v>
      </c>
      <c r="B67">
        <v>-23.01</v>
      </c>
      <c r="C67">
        <v>332</v>
      </c>
      <c r="D67">
        <v>70000</v>
      </c>
      <c r="E67">
        <v>830</v>
      </c>
      <c r="F67">
        <f>[1]!wallScanTrans(B67,G57,H57,I57,L57)+J57</f>
        <v>799.58093910134164</v>
      </c>
      <c r="G67">
        <f t="shared" si="1"/>
        <v>1.114842489103959</v>
      </c>
    </row>
    <row r="68" spans="1:7">
      <c r="A68">
        <v>9</v>
      </c>
      <c r="B68">
        <v>-23.085000000000001</v>
      </c>
      <c r="C68">
        <v>332</v>
      </c>
      <c r="D68">
        <v>70000</v>
      </c>
      <c r="E68">
        <v>763</v>
      </c>
      <c r="F68">
        <f>[1]!wallScanTrans(B68,G57,H57,I57,L57)+J57</f>
        <v>799.58093910134164</v>
      </c>
      <c r="G68">
        <f t="shared" si="1"/>
        <v>1.7538205839266916</v>
      </c>
    </row>
    <row r="69" spans="1:7">
      <c r="A69">
        <v>10</v>
      </c>
      <c r="B69">
        <v>-23.16</v>
      </c>
      <c r="C69">
        <v>328</v>
      </c>
      <c r="D69">
        <v>70000</v>
      </c>
      <c r="E69">
        <v>797</v>
      </c>
      <c r="F69">
        <f>[1]!wallScanTrans(B69,G57,H57,I57,L57)+J57</f>
        <v>799.58093910134164</v>
      </c>
      <c r="G69">
        <f t="shared" si="1"/>
        <v>8.3579004326652453E-3</v>
      </c>
    </row>
    <row r="70" spans="1:7">
      <c r="A70">
        <v>11</v>
      </c>
      <c r="B70">
        <v>-23.24</v>
      </c>
      <c r="C70">
        <v>329</v>
      </c>
      <c r="D70">
        <v>70000</v>
      </c>
      <c r="E70">
        <v>826</v>
      </c>
      <c r="F70">
        <f>[1]!wallScanTrans(B70,G57,H57,I57,L57)+J57</f>
        <v>793.86666962899949</v>
      </c>
      <c r="G70">
        <f t="shared" si="1"/>
        <v>1.250061647375138</v>
      </c>
    </row>
    <row r="71" spans="1:7">
      <c r="A71">
        <v>12</v>
      </c>
      <c r="B71">
        <v>-23.32</v>
      </c>
      <c r="C71">
        <v>333</v>
      </c>
      <c r="D71">
        <v>70000</v>
      </c>
      <c r="E71">
        <v>801</v>
      </c>
      <c r="F71">
        <f>[1]!wallScanTrans(B71,G57,H57,I57,L57)+J57</f>
        <v>767.28688956679252</v>
      </c>
      <c r="G71">
        <f t="shared" si="1"/>
        <v>1.4189435893653468</v>
      </c>
    </row>
    <row r="72" spans="1:7">
      <c r="A72">
        <v>13</v>
      </c>
      <c r="B72">
        <v>-23.385000000000002</v>
      </c>
      <c r="C72">
        <v>330</v>
      </c>
      <c r="D72">
        <v>70000</v>
      </c>
      <c r="E72">
        <v>672</v>
      </c>
      <c r="F72">
        <f>[1]!wallScanTrans(B72,G57,H57,I57,L57)+J57</f>
        <v>729.7280388801812</v>
      </c>
      <c r="G72">
        <f t="shared" si="1"/>
        <v>4.9591167752257626</v>
      </c>
    </row>
    <row r="73" spans="1:7">
      <c r="A73">
        <v>14</v>
      </c>
      <c r="B73">
        <v>-23.465</v>
      </c>
      <c r="C73">
        <v>330</v>
      </c>
      <c r="D73">
        <v>70000</v>
      </c>
      <c r="E73">
        <v>706</v>
      </c>
      <c r="F73">
        <f>[1]!wallScanTrans(B73,G57,H57,I57,L57)+J57</f>
        <v>677.67875779734004</v>
      </c>
      <c r="G73">
        <f t="shared" si="1"/>
        <v>1.1361087250732687</v>
      </c>
    </row>
    <row r="74" spans="1:7">
      <c r="A74">
        <v>15</v>
      </c>
      <c r="B74">
        <v>-23.54</v>
      </c>
      <c r="C74">
        <v>328</v>
      </c>
      <c r="D74">
        <v>70000</v>
      </c>
      <c r="E74">
        <v>671</v>
      </c>
      <c r="F74">
        <f>[1]!wallScanTrans(B74,G57,H57,I57,L57)+J57</f>
        <v>647.74642985057631</v>
      </c>
      <c r="G74">
        <f t="shared" si="1"/>
        <v>0.80585473128788188</v>
      </c>
    </row>
    <row r="75" spans="1:7">
      <c r="A75">
        <v>16</v>
      </c>
      <c r="B75">
        <v>-23.614999999999998</v>
      </c>
      <c r="C75">
        <v>329</v>
      </c>
      <c r="D75">
        <v>70000</v>
      </c>
      <c r="E75">
        <v>683</v>
      </c>
      <c r="F75">
        <f>[1]!wallScanTrans(B75,G57,H57,I57,L57)+J57</f>
        <v>636.86781735137299</v>
      </c>
      <c r="G75">
        <f t="shared" si="1"/>
        <v>3.1159271975494622</v>
      </c>
    </row>
    <row r="76" spans="1:7">
      <c r="A76">
        <v>17</v>
      </c>
      <c r="B76">
        <v>-23.69</v>
      </c>
      <c r="C76">
        <v>328</v>
      </c>
      <c r="D76">
        <v>70000</v>
      </c>
      <c r="E76">
        <v>642</v>
      </c>
      <c r="F76">
        <f>[1]!wallScanTrans(B76,G57,H57,I57,L57)+J57</f>
        <v>636.81986762267286</v>
      </c>
      <c r="G76">
        <f t="shared" si="1"/>
        <v>4.1797151786032605E-2</v>
      </c>
    </row>
    <row r="77" spans="1:7">
      <c r="A77">
        <v>18</v>
      </c>
      <c r="B77">
        <v>-23.76</v>
      </c>
      <c r="C77">
        <v>340</v>
      </c>
      <c r="D77">
        <v>70000</v>
      </c>
      <c r="E77">
        <v>669</v>
      </c>
      <c r="F77">
        <f>[1]!wallScanTrans(B77,G57,H57,I57,L57)+J57</f>
        <v>636.81986762267286</v>
      </c>
      <c r="G77">
        <f t="shared" si="1"/>
        <v>1.547923646969056</v>
      </c>
    </row>
    <row r="78" spans="1:7">
      <c r="A78">
        <v>19</v>
      </c>
      <c r="B78">
        <v>-23.84</v>
      </c>
      <c r="C78">
        <v>335</v>
      </c>
      <c r="D78">
        <v>70000</v>
      </c>
      <c r="E78">
        <v>609</v>
      </c>
      <c r="F78">
        <f>[1]!wallScanTrans(B78,G57,H57,I57,L57)+J57</f>
        <v>636.81986762267286</v>
      </c>
      <c r="G78">
        <f t="shared" si="1"/>
        <v>1.2708457053251916</v>
      </c>
    </row>
    <row r="79" spans="1:7">
      <c r="A79">
        <v>20</v>
      </c>
      <c r="B79">
        <v>-23.914999999999999</v>
      </c>
      <c r="C79">
        <v>339</v>
      </c>
      <c r="D79">
        <v>70000</v>
      </c>
      <c r="E79">
        <v>654</v>
      </c>
      <c r="F79">
        <f>[1]!wallScanTrans(B79,G57,H57,I57,L57)+J57</f>
        <v>636.81986762267286</v>
      </c>
      <c r="G79">
        <f t="shared" si="1"/>
        <v>0.45131031881113803</v>
      </c>
    </row>
    <row r="80" spans="1:7">
      <c r="A80">
        <v>21</v>
      </c>
      <c r="B80">
        <v>-23.995000000000001</v>
      </c>
      <c r="C80">
        <v>340</v>
      </c>
      <c r="D80">
        <v>70000</v>
      </c>
      <c r="E80">
        <v>585</v>
      </c>
      <c r="F80">
        <f>[1]!wallScanTrans(B80,G57,H57,I57,L57)+J57</f>
        <v>636.81986762267286</v>
      </c>
      <c r="G80">
        <f t="shared" si="1"/>
        <v>4.5902541545834854</v>
      </c>
    </row>
    <row r="81" spans="1:7">
      <c r="A81">
        <v>22</v>
      </c>
      <c r="B81">
        <v>-24.07</v>
      </c>
      <c r="C81">
        <v>337</v>
      </c>
      <c r="D81">
        <v>70000</v>
      </c>
      <c r="E81">
        <v>630</v>
      </c>
      <c r="F81">
        <f>[1]!wallScanTrans(B81,G57,H57,I57,L57)+J57</f>
        <v>636.81986762267286</v>
      </c>
      <c r="G81">
        <f t="shared" si="1"/>
        <v>7.3826340302827864E-2</v>
      </c>
    </row>
    <row r="82" spans="1:7">
      <c r="A82">
        <v>23</v>
      </c>
      <c r="B82">
        <v>-24.135000000000002</v>
      </c>
      <c r="C82">
        <v>338</v>
      </c>
      <c r="D82">
        <v>70000</v>
      </c>
      <c r="E82">
        <v>626</v>
      </c>
      <c r="F82">
        <f>[1]!wallScanTrans(B82,G57,H57,I57,L57)+J57</f>
        <v>636.81986762267286</v>
      </c>
      <c r="G82">
        <f t="shared" si="1"/>
        <v>0.18701203733572594</v>
      </c>
    </row>
    <row r="83" spans="1:7">
      <c r="A83">
        <v>24</v>
      </c>
      <c r="B83">
        <v>-24.21</v>
      </c>
      <c r="C83">
        <v>339</v>
      </c>
      <c r="D83">
        <v>70000</v>
      </c>
      <c r="E83">
        <v>615</v>
      </c>
      <c r="F83">
        <f>[1]!wallScanTrans(B83,G57,H57,I57,L57)+J57</f>
        <v>636.81986762267286</v>
      </c>
      <c r="G83">
        <f t="shared" si="1"/>
        <v>0.77415711068449966</v>
      </c>
    </row>
    <row r="84" spans="1:7">
      <c r="A84">
        <v>25</v>
      </c>
      <c r="B84">
        <v>-24.28</v>
      </c>
      <c r="C84">
        <v>339</v>
      </c>
      <c r="D84">
        <v>70000</v>
      </c>
      <c r="E84">
        <v>645</v>
      </c>
      <c r="F84">
        <f>[1]!wallScanTrans(B84,G57,H57,I57,L57)+J57</f>
        <v>636.81986762267286</v>
      </c>
      <c r="G84">
        <f t="shared" si="1"/>
        <v>0.10374351272960586</v>
      </c>
    </row>
    <row r="85" spans="1:7">
      <c r="A85" t="s">
        <v>0</v>
      </c>
    </row>
    <row r="86" spans="1:7">
      <c r="A86" t="s">
        <v>0</v>
      </c>
    </row>
    <row r="87" spans="1:7">
      <c r="A87" t="s">
        <v>0</v>
      </c>
    </row>
    <row r="88" spans="1:7">
      <c r="A88" t="s">
        <v>0</v>
      </c>
    </row>
    <row r="89" spans="1:7">
      <c r="A89" t="s">
        <v>14</v>
      </c>
    </row>
    <row r="90" spans="1:7">
      <c r="A90" t="s">
        <v>2</v>
      </c>
    </row>
    <row r="91" spans="1:7">
      <c r="A91" t="s">
        <v>3</v>
      </c>
    </row>
    <row r="92" spans="1:7">
      <c r="A92" t="s">
        <v>4</v>
      </c>
    </row>
    <row r="93" spans="1:7">
      <c r="A93" t="s">
        <v>5</v>
      </c>
    </row>
    <row r="94" spans="1:7">
      <c r="A94" t="s">
        <v>6</v>
      </c>
    </row>
    <row r="95" spans="1:7">
      <c r="A95" t="s">
        <v>7</v>
      </c>
    </row>
    <row r="96" spans="1:7">
      <c r="A96" t="s">
        <v>15</v>
      </c>
    </row>
    <row r="97" spans="1:12">
      <c r="A97" t="s">
        <v>9</v>
      </c>
    </row>
    <row r="98" spans="1:12">
      <c r="A98" t="s">
        <v>10</v>
      </c>
      <c r="G98" s="1" t="s">
        <v>83</v>
      </c>
      <c r="H98" s="1" t="s">
        <v>84</v>
      </c>
      <c r="I98" s="1" t="s">
        <v>85</v>
      </c>
      <c r="J98" s="1" t="s">
        <v>86</v>
      </c>
      <c r="K98" s="1"/>
      <c r="L98" s="1" t="s">
        <v>27</v>
      </c>
    </row>
    <row r="99" spans="1:12">
      <c r="A99" t="s">
        <v>11</v>
      </c>
      <c r="G99" s="1">
        <v>153.68160754462335</v>
      </c>
      <c r="H99" s="1">
        <v>-23.313691352005993</v>
      </c>
      <c r="I99" s="1">
        <v>0.28460691428318924</v>
      </c>
      <c r="J99" s="1">
        <v>635.7176016667936</v>
      </c>
      <c r="K99" s="1"/>
      <c r="L99" s="1">
        <v>90</v>
      </c>
    </row>
    <row r="100" spans="1:12">
      <c r="A100" t="s">
        <v>0</v>
      </c>
    </row>
    <row r="101" spans="1:12">
      <c r="A101" t="s">
        <v>48</v>
      </c>
      <c r="B101" t="s">
        <v>41</v>
      </c>
      <c r="C101" t="s">
        <v>30</v>
      </c>
      <c r="D101" t="s">
        <v>47</v>
      </c>
      <c r="E101" t="s">
        <v>46</v>
      </c>
      <c r="F101" t="s">
        <v>80</v>
      </c>
      <c r="G101" t="s">
        <v>81</v>
      </c>
      <c r="H101" t="s">
        <v>82</v>
      </c>
    </row>
    <row r="102" spans="1:12">
      <c r="A102">
        <v>1</v>
      </c>
      <c r="B102">
        <v>-22.465</v>
      </c>
      <c r="C102">
        <v>339</v>
      </c>
      <c r="D102">
        <v>70000</v>
      </c>
      <c r="E102">
        <v>766</v>
      </c>
      <c r="F102">
        <f>[1]!wallScanTrans(B102,G99,H99,I99,L99)+J99</f>
        <v>789.39920921141697</v>
      </c>
      <c r="G102">
        <f>(F102-E102)^2/E102</f>
        <v>0.71478197352436157</v>
      </c>
      <c r="H102">
        <f>SUM(G102:G126)/(COUNT(G102:G126)-4)</f>
        <v>0.28684664489444817</v>
      </c>
    </row>
    <row r="103" spans="1:12">
      <c r="A103">
        <v>2</v>
      </c>
      <c r="B103">
        <v>-22.545000000000002</v>
      </c>
      <c r="C103">
        <v>339</v>
      </c>
      <c r="D103">
        <v>70000</v>
      </c>
      <c r="E103">
        <v>810</v>
      </c>
      <c r="F103">
        <f>[1]!wallScanTrans(B103,G99,H99,I99,L99)+J99</f>
        <v>789.39920921141697</v>
      </c>
      <c r="G103">
        <f t="shared" ref="G103:G126" si="2">(F103-E103)^2/E103</f>
        <v>0.52394145816662618</v>
      </c>
    </row>
    <row r="104" spans="1:12">
      <c r="A104">
        <v>3</v>
      </c>
      <c r="B104">
        <v>-22.625</v>
      </c>
      <c r="C104">
        <v>339</v>
      </c>
      <c r="D104">
        <v>70000</v>
      </c>
      <c r="E104">
        <v>807</v>
      </c>
      <c r="F104">
        <f>[1]!wallScanTrans(B104,G99,H99,I99,L99)+J99</f>
        <v>789.39920921141697</v>
      </c>
      <c r="G104">
        <f t="shared" si="2"/>
        <v>0.38387588151607072</v>
      </c>
    </row>
    <row r="105" spans="1:12">
      <c r="A105">
        <v>4</v>
      </c>
      <c r="B105">
        <v>-22.704999999999998</v>
      </c>
      <c r="C105">
        <v>341</v>
      </c>
      <c r="D105">
        <v>70000</v>
      </c>
      <c r="E105">
        <v>799</v>
      </c>
      <c r="F105">
        <f>[1]!wallScanTrans(B105,G99,H99,I99,L99)+J99</f>
        <v>789.39920921141697</v>
      </c>
      <c r="G105">
        <f t="shared" si="2"/>
        <v>0.11536318368728497</v>
      </c>
    </row>
    <row r="106" spans="1:12">
      <c r="A106">
        <v>5</v>
      </c>
      <c r="B106">
        <v>-22.77</v>
      </c>
      <c r="C106">
        <v>340</v>
      </c>
      <c r="D106">
        <v>70000</v>
      </c>
      <c r="E106">
        <v>780</v>
      </c>
      <c r="F106">
        <f>[1]!wallScanTrans(B106,G99,H99,I99,L99)+J99</f>
        <v>789.39920921141697</v>
      </c>
      <c r="G106">
        <f t="shared" si="2"/>
        <v>0.11326299205126371</v>
      </c>
    </row>
    <row r="107" spans="1:12">
      <c r="A107">
        <v>6</v>
      </c>
      <c r="B107">
        <v>-22.844999999999999</v>
      </c>
      <c r="C107">
        <v>338</v>
      </c>
      <c r="D107">
        <v>70000</v>
      </c>
      <c r="E107">
        <v>765</v>
      </c>
      <c r="F107">
        <f>[1]!wallScanTrans(B107,G99,H99,I99,L99)+J99</f>
        <v>789.39920921141697</v>
      </c>
      <c r="G107">
        <f t="shared" si="2"/>
        <v>0.77819792175489522</v>
      </c>
    </row>
    <row r="108" spans="1:12">
      <c r="A108">
        <v>7</v>
      </c>
      <c r="B108">
        <v>-22.925000000000001</v>
      </c>
      <c r="C108">
        <v>338</v>
      </c>
      <c r="D108">
        <v>70000</v>
      </c>
      <c r="E108">
        <v>773</v>
      </c>
      <c r="F108">
        <f>[1]!wallScanTrans(B108,G99,H99,I99,L99)+J99</f>
        <v>789.39920921141697</v>
      </c>
      <c r="G108">
        <f t="shared" si="2"/>
        <v>0.34790952491568344</v>
      </c>
    </row>
    <row r="109" spans="1:12">
      <c r="A109">
        <v>8</v>
      </c>
      <c r="B109">
        <v>-23</v>
      </c>
      <c r="C109">
        <v>336</v>
      </c>
      <c r="D109">
        <v>70000</v>
      </c>
      <c r="E109">
        <v>805</v>
      </c>
      <c r="F109">
        <f>[1]!wallScanTrans(B109,G99,H99,I99,L99)+J99</f>
        <v>789.39920921141697</v>
      </c>
      <c r="G109">
        <f t="shared" si="2"/>
        <v>0.30234120898029443</v>
      </c>
    </row>
    <row r="110" spans="1:12">
      <c r="A110">
        <v>9</v>
      </c>
      <c r="B110">
        <v>-23.074999999999999</v>
      </c>
      <c r="C110">
        <v>338</v>
      </c>
      <c r="D110">
        <v>70000</v>
      </c>
      <c r="E110">
        <v>799</v>
      </c>
      <c r="F110">
        <f>[1]!wallScanTrans(B110,G99,H99,I99,L99)+J99</f>
        <v>789.39920921141697</v>
      </c>
      <c r="G110">
        <f t="shared" si="2"/>
        <v>0.11536318368728497</v>
      </c>
    </row>
    <row r="111" spans="1:12">
      <c r="A111">
        <v>10</v>
      </c>
      <c r="B111">
        <v>-23.145</v>
      </c>
      <c r="C111">
        <v>340</v>
      </c>
      <c r="D111">
        <v>70000</v>
      </c>
      <c r="E111">
        <v>796</v>
      </c>
      <c r="F111">
        <f>[1]!wallScanTrans(B111,G99,H99,I99,L99)+J99</f>
        <v>787.38828144215779</v>
      </c>
      <c r="G111">
        <f t="shared" si="2"/>
        <v>9.3167960451612949E-2</v>
      </c>
    </row>
    <row r="112" spans="1:12">
      <c r="A112">
        <v>11</v>
      </c>
      <c r="B112">
        <v>-23.22</v>
      </c>
      <c r="C112">
        <v>338</v>
      </c>
      <c r="D112">
        <v>70000</v>
      </c>
      <c r="E112">
        <v>761</v>
      </c>
      <c r="F112">
        <f>[1]!wallScanTrans(B112,G99,H99,I99,L99)+J99</f>
        <v>767.45088773970338</v>
      </c>
      <c r="G112">
        <f t="shared" si="2"/>
        <v>5.4683249185618038E-2</v>
      </c>
    </row>
    <row r="113" spans="1:7">
      <c r="A113">
        <v>12</v>
      </c>
      <c r="B113">
        <v>-23.31</v>
      </c>
      <c r="C113">
        <v>335</v>
      </c>
      <c r="D113">
        <v>70000</v>
      </c>
      <c r="E113">
        <v>713</v>
      </c>
      <c r="F113">
        <f>[1]!wallScanTrans(B113,G99,H99,I99,L99)+J99</f>
        <v>715.3514350151886</v>
      </c>
      <c r="G113">
        <f t="shared" si="2"/>
        <v>7.7549041103155787E-3</v>
      </c>
    </row>
    <row r="114" spans="1:7">
      <c r="A114">
        <v>13</v>
      </c>
      <c r="B114">
        <v>-23.37</v>
      </c>
      <c r="C114">
        <v>336</v>
      </c>
      <c r="D114">
        <v>70000</v>
      </c>
      <c r="E114">
        <v>687</v>
      </c>
      <c r="F114">
        <f>[1]!wallScanTrans(B114,G99,H99,I99,L99)+J99</f>
        <v>675.57422573437793</v>
      </c>
      <c r="G114">
        <f t="shared" si="2"/>
        <v>0.19002666312802255</v>
      </c>
    </row>
    <row r="115" spans="1:7">
      <c r="A115">
        <v>14</v>
      </c>
      <c r="B115">
        <v>-23.45</v>
      </c>
      <c r="C115">
        <v>338</v>
      </c>
      <c r="D115">
        <v>70000</v>
      </c>
      <c r="E115">
        <v>632</v>
      </c>
      <c r="F115">
        <f>[1]!wallScanTrans(B115,G99,H99,I99,L99)+J99</f>
        <v>643.71852180261362</v>
      </c>
      <c r="G115">
        <f t="shared" si="2"/>
        <v>0.2172844196809032</v>
      </c>
    </row>
    <row r="116" spans="1:7">
      <c r="A116">
        <v>15</v>
      </c>
      <c r="B116">
        <v>-23.52</v>
      </c>
      <c r="C116">
        <v>339</v>
      </c>
      <c r="D116">
        <v>70000</v>
      </c>
      <c r="E116">
        <v>653</v>
      </c>
      <c r="F116">
        <f>[1]!wallScanTrans(B116,G99,H99,I99,L99)+J99</f>
        <v>635.7176016667936</v>
      </c>
      <c r="G116">
        <f t="shared" si="2"/>
        <v>0.4573986097206974</v>
      </c>
    </row>
    <row r="117" spans="1:7">
      <c r="A117">
        <v>16</v>
      </c>
      <c r="B117">
        <v>-23.594999999999999</v>
      </c>
      <c r="C117">
        <v>334</v>
      </c>
      <c r="D117">
        <v>70000</v>
      </c>
      <c r="E117">
        <v>622</v>
      </c>
      <c r="F117">
        <f>[1]!wallScanTrans(B117,G99,H99,I99,L99)+J99</f>
        <v>635.7176016667936</v>
      </c>
      <c r="G117">
        <f t="shared" si="2"/>
        <v>0.3025282885672323</v>
      </c>
    </row>
    <row r="118" spans="1:7">
      <c r="A118">
        <v>17</v>
      </c>
      <c r="B118">
        <v>-23.68</v>
      </c>
      <c r="C118">
        <v>352</v>
      </c>
      <c r="D118">
        <v>70000</v>
      </c>
      <c r="E118">
        <v>641</v>
      </c>
      <c r="F118">
        <f>[1]!wallScanTrans(B118,G99,H99,I99,L99)+J99</f>
        <v>635.7176016667936</v>
      </c>
      <c r="G118">
        <f t="shared" si="2"/>
        <v>4.3531563417569065E-2</v>
      </c>
    </row>
    <row r="119" spans="1:7">
      <c r="A119">
        <v>18</v>
      </c>
      <c r="B119">
        <v>-23.745000000000001</v>
      </c>
      <c r="C119">
        <v>360</v>
      </c>
      <c r="D119">
        <v>70000</v>
      </c>
      <c r="E119">
        <v>643</v>
      </c>
      <c r="F119">
        <f>[1]!wallScanTrans(B119,G99,H99,I99,L99)+J99</f>
        <v>635.7176016667936</v>
      </c>
      <c r="G119">
        <f t="shared" si="2"/>
        <v>8.2477955650835738E-2</v>
      </c>
    </row>
    <row r="120" spans="1:7">
      <c r="A120">
        <v>19</v>
      </c>
      <c r="B120">
        <v>-23.824999999999999</v>
      </c>
      <c r="C120">
        <v>350</v>
      </c>
      <c r="D120">
        <v>70000</v>
      </c>
      <c r="E120">
        <v>631</v>
      </c>
      <c r="F120">
        <f>[1]!wallScanTrans(B120,G99,H99,I99,L99)+J99</f>
        <v>635.7176016667936</v>
      </c>
      <c r="G120">
        <f t="shared" si="2"/>
        <v>3.5270626761543161E-2</v>
      </c>
    </row>
    <row r="121" spans="1:7">
      <c r="A121">
        <v>20</v>
      </c>
      <c r="B121">
        <v>-23.905000000000001</v>
      </c>
      <c r="C121">
        <v>350</v>
      </c>
      <c r="D121">
        <v>70000</v>
      </c>
      <c r="E121">
        <v>623</v>
      </c>
      <c r="F121">
        <f>[1]!wallScanTrans(B121,G99,H99,I99,L99)+J99</f>
        <v>635.7176016667936</v>
      </c>
      <c r="G121">
        <f t="shared" si="2"/>
        <v>0.25961058130855746</v>
      </c>
    </row>
    <row r="122" spans="1:7">
      <c r="A122">
        <v>21</v>
      </c>
      <c r="B122">
        <v>-23.975000000000001</v>
      </c>
      <c r="C122">
        <v>350</v>
      </c>
      <c r="D122">
        <v>70000</v>
      </c>
      <c r="E122">
        <v>646</v>
      </c>
      <c r="F122">
        <f>[1]!wallScanTrans(B122,G99,H99,I99,L99)+J99</f>
        <v>635.7176016667936</v>
      </c>
      <c r="G122">
        <f t="shared" si="2"/>
        <v>0.16366519424570555</v>
      </c>
    </row>
    <row r="123" spans="1:7">
      <c r="A123">
        <v>22</v>
      </c>
      <c r="B123">
        <v>-24.05</v>
      </c>
      <c r="C123">
        <v>349</v>
      </c>
      <c r="D123">
        <v>70000</v>
      </c>
      <c r="E123">
        <v>651</v>
      </c>
      <c r="F123">
        <f>[1]!wallScanTrans(B123,G99,H99,I99,L99)+J99</f>
        <v>635.7176016667936</v>
      </c>
      <c r="G123">
        <f t="shared" si="2"/>
        <v>0.35875836991519172</v>
      </c>
    </row>
    <row r="124" spans="1:7">
      <c r="A124">
        <v>23</v>
      </c>
      <c r="B124">
        <v>-24.12</v>
      </c>
      <c r="C124">
        <v>353</v>
      </c>
      <c r="D124">
        <v>70000</v>
      </c>
      <c r="E124">
        <v>638</v>
      </c>
      <c r="F124">
        <f>[1]!wallScanTrans(B124,G99,H99,I99,L99)+J99</f>
        <v>635.7176016667936</v>
      </c>
      <c r="G124">
        <f t="shared" si="2"/>
        <v>8.165113090005267E-3</v>
      </c>
    </row>
    <row r="125" spans="1:7">
      <c r="A125">
        <v>24</v>
      </c>
      <c r="B125">
        <v>-24.2</v>
      </c>
      <c r="C125">
        <v>350</v>
      </c>
      <c r="D125">
        <v>70000</v>
      </c>
      <c r="E125">
        <v>622</v>
      </c>
      <c r="F125">
        <f>[1]!wallScanTrans(B125,G99,H99,I99,L99)+J99</f>
        <v>635.7176016667936</v>
      </c>
      <c r="G125">
        <f t="shared" si="2"/>
        <v>0.3025282885672323</v>
      </c>
    </row>
    <row r="126" spans="1:7">
      <c r="A126">
        <v>25</v>
      </c>
      <c r="B126">
        <v>-24.27</v>
      </c>
      <c r="C126">
        <v>350</v>
      </c>
      <c r="D126">
        <v>70000</v>
      </c>
      <c r="E126">
        <v>630</v>
      </c>
      <c r="F126">
        <f>[1]!wallScanTrans(B126,G99,H99,I99,L99)+J99</f>
        <v>635.7176016667936</v>
      </c>
      <c r="G126">
        <f t="shared" si="2"/>
        <v>5.1890426698604664E-2</v>
      </c>
    </row>
    <row r="127" spans="1:7">
      <c r="A127" t="s">
        <v>0</v>
      </c>
    </row>
    <row r="128" spans="1:7">
      <c r="A128" t="s">
        <v>0</v>
      </c>
    </row>
    <row r="129" spans="1:12">
      <c r="A129" t="s">
        <v>0</v>
      </c>
    </row>
    <row r="130" spans="1:12">
      <c r="A130" t="s">
        <v>0</v>
      </c>
    </row>
    <row r="131" spans="1:12">
      <c r="A131" t="s">
        <v>16</v>
      </c>
    </row>
    <row r="132" spans="1:12">
      <c r="A132" t="s">
        <v>2</v>
      </c>
    </row>
    <row r="133" spans="1:12">
      <c r="A133" t="s">
        <v>3</v>
      </c>
    </row>
    <row r="134" spans="1:12">
      <c r="A134" t="s">
        <v>4</v>
      </c>
    </row>
    <row r="135" spans="1:12">
      <c r="A135" t="s">
        <v>5</v>
      </c>
    </row>
    <row r="136" spans="1:12">
      <c r="A136" t="s">
        <v>6</v>
      </c>
    </row>
    <row r="137" spans="1:12">
      <c r="A137" t="s">
        <v>7</v>
      </c>
    </row>
    <row r="138" spans="1:12">
      <c r="A138" t="s">
        <v>17</v>
      </c>
    </row>
    <row r="139" spans="1:12">
      <c r="A139" t="s">
        <v>9</v>
      </c>
    </row>
    <row r="140" spans="1:12">
      <c r="A140" t="s">
        <v>10</v>
      </c>
      <c r="G140" s="1" t="s">
        <v>83</v>
      </c>
      <c r="H140" s="1" t="s">
        <v>84</v>
      </c>
      <c r="I140" s="1" t="s">
        <v>85</v>
      </c>
      <c r="J140" s="1" t="s">
        <v>86</v>
      </c>
      <c r="K140" s="1"/>
      <c r="L140" s="1" t="s">
        <v>27</v>
      </c>
    </row>
    <row r="141" spans="1:12">
      <c r="A141" t="s">
        <v>11</v>
      </c>
      <c r="G141" s="1">
        <v>133.0181541129848</v>
      </c>
      <c r="H141" s="1">
        <v>-22.913053528862836</v>
      </c>
      <c r="I141" s="1">
        <v>0.31</v>
      </c>
      <c r="J141" s="1">
        <v>636.02714304506628</v>
      </c>
      <c r="K141" s="1"/>
      <c r="L141" s="1">
        <v>90</v>
      </c>
    </row>
    <row r="142" spans="1:12">
      <c r="A142" t="s">
        <v>0</v>
      </c>
    </row>
    <row r="143" spans="1:12">
      <c r="A143" t="s">
        <v>48</v>
      </c>
      <c r="B143" t="s">
        <v>41</v>
      </c>
      <c r="C143" t="s">
        <v>30</v>
      </c>
      <c r="D143" t="s">
        <v>47</v>
      </c>
      <c r="E143" t="s">
        <v>46</v>
      </c>
      <c r="F143" t="s">
        <v>80</v>
      </c>
      <c r="G143" t="s">
        <v>81</v>
      </c>
      <c r="H143" t="s">
        <v>82</v>
      </c>
    </row>
    <row r="144" spans="1:12">
      <c r="A144">
        <v>1</v>
      </c>
      <c r="B144">
        <v>-21.93</v>
      </c>
      <c r="C144">
        <v>360</v>
      </c>
      <c r="D144">
        <v>70000</v>
      </c>
      <c r="E144">
        <v>747</v>
      </c>
      <c r="F144">
        <f>[1]!wallScanTrans(B144,G141,H141,I141,L141)+J141</f>
        <v>769.04529715805108</v>
      </c>
      <c r="G144">
        <f>(F144-E144)^2/E144</f>
        <v>0.65059588592607132</v>
      </c>
      <c r="H144">
        <f>SUM(G144:G168)/(COUNT(G144:G168)-4)</f>
        <v>0.77201373167260945</v>
      </c>
    </row>
    <row r="145" spans="1:7">
      <c r="A145">
        <v>2</v>
      </c>
      <c r="B145">
        <v>-22.015000000000001</v>
      </c>
      <c r="C145">
        <v>360</v>
      </c>
      <c r="D145">
        <v>70000</v>
      </c>
      <c r="E145">
        <v>783</v>
      </c>
      <c r="F145">
        <f>[1]!wallScanTrans(B145,G141,H141,I141,L141)+J141</f>
        <v>769.04529715805108</v>
      </c>
      <c r="G145">
        <f t="shared" ref="G145:G168" si="3">(F145-E145)^2/E145</f>
        <v>0.24870208353396825</v>
      </c>
    </row>
    <row r="146" spans="1:7">
      <c r="A146">
        <v>3</v>
      </c>
      <c r="B146">
        <v>-22.09</v>
      </c>
      <c r="C146">
        <v>372</v>
      </c>
      <c r="D146">
        <v>70000</v>
      </c>
      <c r="E146">
        <v>774</v>
      </c>
      <c r="F146">
        <f>[1]!wallScanTrans(B146,G141,H141,I141,L141)+J141</f>
        <v>769.04529715805108</v>
      </c>
      <c r="G146">
        <f t="shared" si="3"/>
        <v>3.1717157948341936E-2</v>
      </c>
    </row>
    <row r="147" spans="1:7">
      <c r="A147">
        <v>4</v>
      </c>
      <c r="B147">
        <v>-22.16</v>
      </c>
      <c r="C147">
        <v>380</v>
      </c>
      <c r="D147">
        <v>70000</v>
      </c>
      <c r="E147">
        <v>730</v>
      </c>
      <c r="F147">
        <f>[1]!wallScanTrans(B147,G141,H141,I141,L141)+J141</f>
        <v>769.04529715805108</v>
      </c>
      <c r="G147">
        <f t="shared" si="3"/>
        <v>2.0884044248774138</v>
      </c>
    </row>
    <row r="148" spans="1:7">
      <c r="A148">
        <v>5</v>
      </c>
      <c r="B148">
        <v>-22.24</v>
      </c>
      <c r="C148">
        <v>373</v>
      </c>
      <c r="D148">
        <v>70000</v>
      </c>
      <c r="E148">
        <v>800</v>
      </c>
      <c r="F148">
        <f>[1]!wallScanTrans(B148,G141,H141,I141,L141)+J141</f>
        <v>769.04529715805108</v>
      </c>
      <c r="G148">
        <f t="shared" si="3"/>
        <v>1.1977420350417003</v>
      </c>
    </row>
    <row r="149" spans="1:7">
      <c r="A149">
        <v>6</v>
      </c>
      <c r="B149">
        <v>-22.315000000000001</v>
      </c>
      <c r="C149">
        <v>371</v>
      </c>
      <c r="D149">
        <v>70000</v>
      </c>
      <c r="E149">
        <v>756</v>
      </c>
      <c r="F149">
        <f>[1]!wallScanTrans(B149,G141,H141,I141,L141)+J141</f>
        <v>769.04529715805108</v>
      </c>
      <c r="G149">
        <f t="shared" si="3"/>
        <v>0.22510552637811604</v>
      </c>
    </row>
    <row r="150" spans="1:7">
      <c r="A150">
        <v>7</v>
      </c>
      <c r="B150">
        <v>-22.4</v>
      </c>
      <c r="C150">
        <v>353</v>
      </c>
      <c r="D150">
        <v>70000</v>
      </c>
      <c r="E150">
        <v>816</v>
      </c>
      <c r="F150">
        <f>[1]!wallScanTrans(B150,G141,H141,I141,L141)+J141</f>
        <v>769.04529715805108</v>
      </c>
      <c r="G150">
        <f t="shared" si="3"/>
        <v>2.7018923026663302</v>
      </c>
    </row>
    <row r="151" spans="1:7">
      <c r="A151">
        <v>8</v>
      </c>
      <c r="B151">
        <v>-22.465</v>
      </c>
      <c r="C151">
        <v>350</v>
      </c>
      <c r="D151">
        <v>70000</v>
      </c>
      <c r="E151">
        <v>782</v>
      </c>
      <c r="F151">
        <f>[1]!wallScanTrans(B151,G141,H141,I141,L141)+J141</f>
        <v>769.04529715805108</v>
      </c>
      <c r="G151">
        <f t="shared" si="3"/>
        <v>0.21460911217800424</v>
      </c>
    </row>
    <row r="152" spans="1:7">
      <c r="A152">
        <v>9</v>
      </c>
      <c r="B152">
        <v>-22.545000000000002</v>
      </c>
      <c r="C152">
        <v>350</v>
      </c>
      <c r="D152">
        <v>70000</v>
      </c>
      <c r="E152">
        <v>772</v>
      </c>
      <c r="F152">
        <f>[1]!wallScanTrans(B152,G141,H141,I141,L141)+J141</f>
        <v>769.04529715805108</v>
      </c>
      <c r="G152">
        <f t="shared" si="3"/>
        <v>1.1308638451063465E-2</v>
      </c>
    </row>
    <row r="153" spans="1:7">
      <c r="A153">
        <v>10</v>
      </c>
      <c r="B153">
        <v>-22.62</v>
      </c>
      <c r="C153">
        <v>352</v>
      </c>
      <c r="D153">
        <v>70000</v>
      </c>
      <c r="E153">
        <v>763</v>
      </c>
      <c r="F153">
        <f>[1]!wallScanTrans(B153,G141,H141,I141,L141)+J141</f>
        <v>769.04529715805108</v>
      </c>
      <c r="G153">
        <f t="shared" si="3"/>
        <v>4.789727094251707E-2</v>
      </c>
    </row>
    <row r="154" spans="1:7">
      <c r="A154">
        <v>11</v>
      </c>
      <c r="B154">
        <v>-22.69</v>
      </c>
      <c r="C154">
        <v>353</v>
      </c>
      <c r="D154">
        <v>70000</v>
      </c>
      <c r="E154">
        <v>747</v>
      </c>
      <c r="F154">
        <f>[1]!wallScanTrans(B154,G141,H141,I141,L141)+J141</f>
        <v>769.04529715805108</v>
      </c>
      <c r="G154">
        <f t="shared" si="3"/>
        <v>0.65059588592607132</v>
      </c>
    </row>
    <row r="155" spans="1:7">
      <c r="A155">
        <v>12</v>
      </c>
      <c r="B155">
        <v>-22.774999999999999</v>
      </c>
      <c r="C155">
        <v>351</v>
      </c>
      <c r="D155">
        <v>70000</v>
      </c>
      <c r="E155">
        <v>758</v>
      </c>
      <c r="F155">
        <f>[1]!wallScanTrans(B155,G141,H141,I141,L141)+J141</f>
        <v>759.9302271057627</v>
      </c>
      <c r="G155">
        <f t="shared" si="3"/>
        <v>4.9152726646715531E-3</v>
      </c>
    </row>
    <row r="156" spans="1:7">
      <c r="A156">
        <v>13</v>
      </c>
      <c r="B156">
        <v>-22.844999999999999</v>
      </c>
      <c r="C156">
        <v>352</v>
      </c>
      <c r="D156">
        <v>70000</v>
      </c>
      <c r="E156">
        <v>739</v>
      </c>
      <c r="F156">
        <f>[1]!wallScanTrans(B156,G141,H141,I141,L141)+J141</f>
        <v>737.42242004282821</v>
      </c>
      <c r="G156">
        <f t="shared" si="3"/>
        <v>3.3677381884575845E-3</v>
      </c>
    </row>
    <row r="157" spans="1:7">
      <c r="A157">
        <v>14</v>
      </c>
      <c r="B157">
        <v>-22.914999999999999</v>
      </c>
      <c r="C157">
        <v>352</v>
      </c>
      <c r="D157">
        <v>70000</v>
      </c>
      <c r="E157">
        <v>683</v>
      </c>
      <c r="F157">
        <f>[1]!wallScanTrans(B157,G141,H141,I141,L141)+J141</f>
        <v>701.36029497471384</v>
      </c>
      <c r="G157">
        <f t="shared" si="3"/>
        <v>0.49355846494656258</v>
      </c>
    </row>
    <row r="158" spans="1:7">
      <c r="A158">
        <v>15</v>
      </c>
      <c r="B158">
        <v>-22.984999999999999</v>
      </c>
      <c r="C158">
        <v>353</v>
      </c>
      <c r="D158">
        <v>70000</v>
      </c>
      <c r="E158">
        <v>705</v>
      </c>
      <c r="F158">
        <f>[1]!wallScanTrans(B158,G141,H141,I141,L141)+J141</f>
        <v>666.04206719165597</v>
      </c>
      <c r="G158">
        <f t="shared" si="3"/>
        <v>2.1527950761694297</v>
      </c>
    </row>
    <row r="159" spans="1:7">
      <c r="A159">
        <v>16</v>
      </c>
      <c r="B159">
        <v>-23.065000000000001</v>
      </c>
      <c r="C159">
        <v>352</v>
      </c>
      <c r="D159">
        <v>70000</v>
      </c>
      <c r="E159">
        <v>620</v>
      </c>
      <c r="F159">
        <f>[1]!wallScanTrans(B159,G141,H141,I141,L141)+J141</f>
        <v>642.28834551508021</v>
      </c>
      <c r="G159">
        <f t="shared" si="3"/>
        <v>0.80124249322515495</v>
      </c>
    </row>
    <row r="160" spans="1:7">
      <c r="A160">
        <v>17</v>
      </c>
      <c r="B160">
        <v>-23.145</v>
      </c>
      <c r="C160">
        <v>361</v>
      </c>
      <c r="D160">
        <v>70000</v>
      </c>
      <c r="E160">
        <v>650</v>
      </c>
      <c r="F160">
        <f>[1]!wallScanTrans(B160,G141,H141,I141,L141)+J141</f>
        <v>636.02714304506628</v>
      </c>
      <c r="G160">
        <f t="shared" si="3"/>
        <v>0.3003703561277532</v>
      </c>
    </row>
    <row r="161" spans="1:7">
      <c r="A161">
        <v>18</v>
      </c>
      <c r="B161">
        <v>-23.215</v>
      </c>
      <c r="C161">
        <v>371</v>
      </c>
      <c r="D161">
        <v>70000</v>
      </c>
      <c r="E161">
        <v>622</v>
      </c>
      <c r="F161">
        <f>[1]!wallScanTrans(B161,G141,H141,I141,L141)+J141</f>
        <v>636.02714304506628</v>
      </c>
      <c r="G161">
        <f t="shared" si="3"/>
        <v>0.31633559808159384</v>
      </c>
    </row>
    <row r="162" spans="1:7">
      <c r="A162">
        <v>19</v>
      </c>
      <c r="B162">
        <v>-23.295000000000002</v>
      </c>
      <c r="C162">
        <v>366</v>
      </c>
      <c r="D162">
        <v>70000</v>
      </c>
      <c r="E162">
        <v>644</v>
      </c>
      <c r="F162">
        <f>[1]!wallScanTrans(B162,G141,H141,I141,L141)+J141</f>
        <v>636.02714304506628</v>
      </c>
      <c r="G162">
        <f t="shared" si="3"/>
        <v>9.870566463328409E-2</v>
      </c>
    </row>
    <row r="163" spans="1:7">
      <c r="A163">
        <v>20</v>
      </c>
      <c r="B163">
        <v>-23.364999999999998</v>
      </c>
      <c r="C163">
        <v>366</v>
      </c>
      <c r="D163">
        <v>70000</v>
      </c>
      <c r="E163">
        <v>658</v>
      </c>
      <c r="F163">
        <f>[1]!wallScanTrans(B163,G141,H141,I141,L141)+J141</f>
        <v>636.02714304506628</v>
      </c>
      <c r="G163">
        <f t="shared" si="3"/>
        <v>0.73374839325528729</v>
      </c>
    </row>
    <row r="164" spans="1:7">
      <c r="A164">
        <v>21</v>
      </c>
      <c r="B164">
        <v>-23.44</v>
      </c>
      <c r="C164">
        <v>365</v>
      </c>
      <c r="D164">
        <v>70000</v>
      </c>
      <c r="E164">
        <v>594</v>
      </c>
      <c r="F164">
        <f>[1]!wallScanTrans(B164,G141,H141,I141,L141)+J141</f>
        <v>636.02714304506628</v>
      </c>
      <c r="G164">
        <f t="shared" si="3"/>
        <v>2.9735366204216551</v>
      </c>
    </row>
    <row r="165" spans="1:7">
      <c r="A165">
        <v>22</v>
      </c>
      <c r="B165">
        <v>-23.52</v>
      </c>
      <c r="C165">
        <v>372</v>
      </c>
      <c r="D165">
        <v>70000</v>
      </c>
      <c r="E165">
        <v>645</v>
      </c>
      <c r="F165">
        <f>[1]!wallScanTrans(B165,G141,H141,I141,L141)+J141</f>
        <v>636.02714304506628</v>
      </c>
      <c r="G165">
        <f t="shared" si="3"/>
        <v>0.12482505726155411</v>
      </c>
    </row>
    <row r="166" spans="1:7">
      <c r="A166">
        <v>23</v>
      </c>
      <c r="B166">
        <v>-23.59</v>
      </c>
      <c r="C166">
        <v>370</v>
      </c>
      <c r="D166">
        <v>70000</v>
      </c>
      <c r="E166">
        <v>645</v>
      </c>
      <c r="F166">
        <f>[1]!wallScanTrans(B166,G141,H141,I141,L141)+J141</f>
        <v>636.02714304506628</v>
      </c>
      <c r="G166">
        <f t="shared" si="3"/>
        <v>0.12482505726155411</v>
      </c>
    </row>
    <row r="167" spans="1:7">
      <c r="A167">
        <v>24</v>
      </c>
      <c r="B167">
        <v>-23.664999999999999</v>
      </c>
      <c r="C167">
        <v>371</v>
      </c>
      <c r="D167">
        <v>70000</v>
      </c>
      <c r="E167">
        <v>639</v>
      </c>
      <c r="F167">
        <f>[1]!wallScanTrans(B167,G141,H141,I141,L141)+J141</f>
        <v>636.02714304506628</v>
      </c>
      <c r="G167">
        <f t="shared" si="3"/>
        <v>1.3830795734738307E-2</v>
      </c>
    </row>
    <row r="168" spans="1:7">
      <c r="A168">
        <v>25</v>
      </c>
      <c r="B168">
        <v>-23.74</v>
      </c>
      <c r="C168">
        <v>368</v>
      </c>
      <c r="D168">
        <v>70000</v>
      </c>
      <c r="E168">
        <v>635</v>
      </c>
      <c r="F168">
        <f>[1]!wallScanTrans(B168,G141,H141,I141,L141)+J141</f>
        <v>636.02714304506628</v>
      </c>
      <c r="G168">
        <f t="shared" si="3"/>
        <v>1.6614532835087152E-3</v>
      </c>
    </row>
    <row r="169" spans="1:7">
      <c r="A169" t="s">
        <v>0</v>
      </c>
    </row>
    <row r="170" spans="1:7">
      <c r="A170" t="s">
        <v>0</v>
      </c>
    </row>
    <row r="171" spans="1:7">
      <c r="A171" t="s">
        <v>0</v>
      </c>
    </row>
    <row r="172" spans="1:7">
      <c r="A172" t="s">
        <v>0</v>
      </c>
    </row>
    <row r="173" spans="1:7">
      <c r="A173" t="s">
        <v>18</v>
      </c>
    </row>
    <row r="174" spans="1:7">
      <c r="A174" t="s">
        <v>2</v>
      </c>
    </row>
    <row r="175" spans="1:7">
      <c r="A175" t="s">
        <v>3</v>
      </c>
    </row>
    <row r="176" spans="1:7">
      <c r="A176" t="s">
        <v>4</v>
      </c>
    </row>
    <row r="177" spans="1:12">
      <c r="A177" t="s">
        <v>5</v>
      </c>
    </row>
    <row r="178" spans="1:12">
      <c r="A178" t="s">
        <v>6</v>
      </c>
    </row>
    <row r="179" spans="1:12">
      <c r="A179" t="s">
        <v>7</v>
      </c>
    </row>
    <row r="180" spans="1:12">
      <c r="A180" t="s">
        <v>19</v>
      </c>
    </row>
    <row r="181" spans="1:12">
      <c r="A181" t="s">
        <v>9</v>
      </c>
    </row>
    <row r="182" spans="1:12">
      <c r="A182" t="s">
        <v>10</v>
      </c>
      <c r="G182" s="1" t="s">
        <v>83</v>
      </c>
      <c r="H182" s="1" t="s">
        <v>84</v>
      </c>
      <c r="I182" s="1" t="s">
        <v>85</v>
      </c>
      <c r="J182" s="1" t="s">
        <v>86</v>
      </c>
      <c r="K182" s="1"/>
      <c r="L182" s="1" t="s">
        <v>27</v>
      </c>
    </row>
    <row r="183" spans="1:12">
      <c r="A183" t="s">
        <v>11</v>
      </c>
      <c r="G183" s="1">
        <v>160.26847426506635</v>
      </c>
      <c r="H183" s="1">
        <v>-22.859908484239192</v>
      </c>
      <c r="I183" s="1">
        <v>0.37111719310738095</v>
      </c>
      <c r="J183" s="1">
        <v>634.35869238403984</v>
      </c>
      <c r="K183" s="1"/>
      <c r="L183" s="1">
        <v>90</v>
      </c>
    </row>
    <row r="184" spans="1:12">
      <c r="A184" t="s">
        <v>0</v>
      </c>
    </row>
    <row r="185" spans="1:12">
      <c r="A185" t="s">
        <v>48</v>
      </c>
      <c r="B185" t="s">
        <v>41</v>
      </c>
      <c r="C185" t="s">
        <v>30</v>
      </c>
      <c r="D185" t="s">
        <v>47</v>
      </c>
      <c r="E185" t="s">
        <v>46</v>
      </c>
      <c r="F185" t="s">
        <v>80</v>
      </c>
      <c r="G185" t="s">
        <v>81</v>
      </c>
      <c r="H185" t="s">
        <v>82</v>
      </c>
    </row>
    <row r="186" spans="1:12">
      <c r="A186">
        <v>1</v>
      </c>
      <c r="B186">
        <v>-21.87</v>
      </c>
      <c r="C186">
        <v>374</v>
      </c>
      <c r="D186">
        <v>70000</v>
      </c>
      <c r="E186">
        <v>801</v>
      </c>
      <c r="F186">
        <f>[1]!wallScanTrans(B186,G183,H183,I183,L183)+J183</f>
        <v>794.62716664910613</v>
      </c>
      <c r="G186">
        <f>(F186-E186)^2/E186</f>
        <v>5.070287755089288E-2</v>
      </c>
      <c r="H186">
        <f>SUM(G186:G210)/(COUNT(G186:G210)-4)</f>
        <v>1.0023119004798748</v>
      </c>
    </row>
    <row r="187" spans="1:12">
      <c r="A187">
        <v>2</v>
      </c>
      <c r="B187">
        <v>-21.95</v>
      </c>
      <c r="C187">
        <v>372</v>
      </c>
      <c r="D187">
        <v>70000</v>
      </c>
      <c r="E187">
        <v>762</v>
      </c>
      <c r="F187">
        <f>[1]!wallScanTrans(B187,G183,H183,I183,L183)+J183</f>
        <v>794.62716664910613</v>
      </c>
      <c r="G187">
        <f t="shared" ref="G187:G210" si="4">(F187-E187)^2/E187</f>
        <v>1.3970236267041252</v>
      </c>
    </row>
    <row r="188" spans="1:12">
      <c r="A188">
        <v>3</v>
      </c>
      <c r="B188">
        <v>-22.035</v>
      </c>
      <c r="C188">
        <v>372</v>
      </c>
      <c r="D188">
        <v>70000</v>
      </c>
      <c r="E188">
        <v>782</v>
      </c>
      <c r="F188">
        <f>[1]!wallScanTrans(B188,G183,H183,I183,L183)+J183</f>
        <v>794.62716664910613</v>
      </c>
      <c r="G188">
        <f t="shared" si="4"/>
        <v>0.20389429358605898</v>
      </c>
    </row>
    <row r="189" spans="1:12">
      <c r="A189">
        <v>4</v>
      </c>
      <c r="B189">
        <v>-22.11</v>
      </c>
      <c r="C189">
        <v>370</v>
      </c>
      <c r="D189">
        <v>70000</v>
      </c>
      <c r="E189">
        <v>795</v>
      </c>
      <c r="F189">
        <f>[1]!wallScanTrans(B189,G183,H183,I183,L183)+J183</f>
        <v>794.62716664910613</v>
      </c>
      <c r="G189">
        <f t="shared" si="4"/>
        <v>1.7484868872798978E-4</v>
      </c>
    </row>
    <row r="190" spans="1:12">
      <c r="A190">
        <v>5</v>
      </c>
      <c r="B190">
        <v>-22.175000000000001</v>
      </c>
      <c r="C190">
        <v>371</v>
      </c>
      <c r="D190">
        <v>70000</v>
      </c>
      <c r="E190">
        <v>819</v>
      </c>
      <c r="F190">
        <f>[1]!wallScanTrans(B190,G183,H183,I183,L183)+J183</f>
        <v>794.62716664910613</v>
      </c>
      <c r="G190">
        <f t="shared" si="4"/>
        <v>0.72531746709455991</v>
      </c>
    </row>
    <row r="191" spans="1:12">
      <c r="A191">
        <v>6</v>
      </c>
      <c r="B191">
        <v>-22.254999999999999</v>
      </c>
      <c r="C191">
        <v>373</v>
      </c>
      <c r="D191">
        <v>70000</v>
      </c>
      <c r="E191">
        <v>868</v>
      </c>
      <c r="F191">
        <f>[1]!wallScanTrans(B191,G183,H183,I183,L183)+J183</f>
        <v>794.62716664910613</v>
      </c>
      <c r="G191">
        <f t="shared" si="4"/>
        <v>6.2022726658272394</v>
      </c>
    </row>
    <row r="192" spans="1:12">
      <c r="A192">
        <v>7</v>
      </c>
      <c r="B192">
        <v>-22.33</v>
      </c>
      <c r="C192">
        <v>373</v>
      </c>
      <c r="D192">
        <v>70000</v>
      </c>
      <c r="E192">
        <v>760</v>
      </c>
      <c r="F192">
        <f>[1]!wallScanTrans(B192,G183,H183,I183,L183)+J183</f>
        <v>794.62716664910613</v>
      </c>
      <c r="G192">
        <f t="shared" si="4"/>
        <v>1.5776850922960104</v>
      </c>
    </row>
    <row r="193" spans="1:7">
      <c r="A193">
        <v>8</v>
      </c>
      <c r="B193">
        <v>-22.405000000000001</v>
      </c>
      <c r="C193">
        <v>373</v>
      </c>
      <c r="D193">
        <v>70000</v>
      </c>
      <c r="E193">
        <v>810</v>
      </c>
      <c r="F193">
        <f>[1]!wallScanTrans(B193,G183,H183,I183,L183)+J183</f>
        <v>794.62716664910613</v>
      </c>
      <c r="G193">
        <f t="shared" si="4"/>
        <v>0.29175803115352456</v>
      </c>
    </row>
    <row r="194" spans="1:7">
      <c r="A194">
        <v>9</v>
      </c>
      <c r="B194">
        <v>-22.48</v>
      </c>
      <c r="C194">
        <v>374</v>
      </c>
      <c r="D194">
        <v>70000</v>
      </c>
      <c r="E194">
        <v>770</v>
      </c>
      <c r="F194">
        <f>[1]!wallScanTrans(B194,G183,H183,I183,L183)+J183</f>
        <v>794.62716664910613</v>
      </c>
      <c r="G194">
        <f t="shared" si="4"/>
        <v>0.78765887943226653</v>
      </c>
    </row>
    <row r="195" spans="1:7">
      <c r="A195">
        <v>10</v>
      </c>
      <c r="B195">
        <v>-22.55</v>
      </c>
      <c r="C195">
        <v>372</v>
      </c>
      <c r="D195">
        <v>70000</v>
      </c>
      <c r="E195">
        <v>770</v>
      </c>
      <c r="F195">
        <f>[1]!wallScanTrans(B195,G183,H183,I183,L183)+J183</f>
        <v>794.62716664910613</v>
      </c>
      <c r="G195">
        <f t="shared" si="4"/>
        <v>0.78765887943226653</v>
      </c>
    </row>
    <row r="196" spans="1:7">
      <c r="A196">
        <v>11</v>
      </c>
      <c r="B196">
        <v>-22.635000000000002</v>
      </c>
      <c r="C196">
        <v>375</v>
      </c>
      <c r="D196">
        <v>70000</v>
      </c>
      <c r="E196">
        <v>819</v>
      </c>
      <c r="F196">
        <f>[1]!wallScanTrans(B196,G183,H183,I183,L183)+J183</f>
        <v>792.98981022126213</v>
      </c>
      <c r="G196">
        <f t="shared" si="4"/>
        <v>0.82604392225391932</v>
      </c>
    </row>
    <row r="197" spans="1:7">
      <c r="A197">
        <v>12</v>
      </c>
      <c r="B197">
        <v>-22.71</v>
      </c>
      <c r="C197">
        <v>372</v>
      </c>
      <c r="D197">
        <v>70000</v>
      </c>
      <c r="E197">
        <v>785</v>
      </c>
      <c r="F197">
        <f>[1]!wallScanTrans(B197,G183,H183,I183,L183)+J183</f>
        <v>779.89671985596158</v>
      </c>
      <c r="G197">
        <f t="shared" si="4"/>
        <v>3.3176392647817604E-2</v>
      </c>
    </row>
    <row r="198" spans="1:7">
      <c r="A198">
        <v>13</v>
      </c>
      <c r="B198">
        <v>-22.79</v>
      </c>
      <c r="C198">
        <v>375</v>
      </c>
      <c r="D198">
        <v>70000</v>
      </c>
      <c r="E198">
        <v>740</v>
      </c>
      <c r="F198">
        <f>[1]!wallScanTrans(B198,G183,H183,I183,L183)+J183</f>
        <v>751.50137788279642</v>
      </c>
      <c r="G198">
        <f t="shared" si="4"/>
        <v>0.17875904486875493</v>
      </c>
    </row>
    <row r="199" spans="1:7">
      <c r="A199">
        <v>14</v>
      </c>
      <c r="B199">
        <v>-22.864999999999998</v>
      </c>
      <c r="C199">
        <v>376</v>
      </c>
      <c r="D199">
        <v>70000</v>
      </c>
      <c r="E199">
        <v>714</v>
      </c>
      <c r="F199">
        <f>[1]!wallScanTrans(B199,G183,H183,I183,L183)+J183</f>
        <v>711.41353444912363</v>
      </c>
      <c r="G199">
        <f t="shared" si="4"/>
        <v>9.3694734535997182E-3</v>
      </c>
    </row>
    <row r="200" spans="1:7">
      <c r="A200">
        <v>15</v>
      </c>
      <c r="B200">
        <v>-22.925000000000001</v>
      </c>
      <c r="C200">
        <v>372</v>
      </c>
      <c r="D200">
        <v>70000</v>
      </c>
      <c r="E200">
        <v>669</v>
      </c>
      <c r="F200">
        <f>[1]!wallScanTrans(B200,G183,H183,I183,L183)+J183</f>
        <v>679.66965002488428</v>
      </c>
      <c r="G200">
        <f t="shared" si="4"/>
        <v>0.17016656450450379</v>
      </c>
    </row>
    <row r="201" spans="1:7">
      <c r="A201">
        <v>16</v>
      </c>
      <c r="B201">
        <v>-23.004999999999999</v>
      </c>
      <c r="C201">
        <v>374</v>
      </c>
      <c r="D201">
        <v>70000</v>
      </c>
      <c r="E201">
        <v>677</v>
      </c>
      <c r="F201">
        <f>[1]!wallScanTrans(B201,G183,H183,I183,L183)+J183</f>
        <v>650.37745820133091</v>
      </c>
      <c r="G201">
        <f t="shared" si="4"/>
        <v>1.0469124546852036</v>
      </c>
    </row>
    <row r="202" spans="1:7">
      <c r="A202">
        <v>17</v>
      </c>
      <c r="B202">
        <v>-23.085000000000001</v>
      </c>
      <c r="C202">
        <v>373</v>
      </c>
      <c r="D202">
        <v>70000</v>
      </c>
      <c r="E202">
        <v>614</v>
      </c>
      <c r="F202">
        <f>[1]!wallScanTrans(B202,G183,H183,I183,L183)+J183</f>
        <v>635.980109130649</v>
      </c>
      <c r="G202">
        <f t="shared" si="4"/>
        <v>0.78684885569257246</v>
      </c>
    </row>
    <row r="203" spans="1:7">
      <c r="A203">
        <v>18</v>
      </c>
      <c r="B203">
        <v>-23.155000000000001</v>
      </c>
      <c r="C203">
        <v>373</v>
      </c>
      <c r="D203">
        <v>70000</v>
      </c>
      <c r="E203">
        <v>636</v>
      </c>
      <c r="F203">
        <f>[1]!wallScanTrans(B203,G183,H183,I183,L183)+J183</f>
        <v>634.35869238403984</v>
      </c>
      <c r="G203">
        <f t="shared" si="4"/>
        <v>4.2356771858629242E-3</v>
      </c>
    </row>
    <row r="204" spans="1:7">
      <c r="A204">
        <v>19</v>
      </c>
      <c r="B204">
        <v>-23.234999999999999</v>
      </c>
      <c r="C204">
        <v>373</v>
      </c>
      <c r="D204">
        <v>70000</v>
      </c>
      <c r="E204">
        <v>628</v>
      </c>
      <c r="F204">
        <f>[1]!wallScanTrans(B204,G183,H183,I183,L183)+J183</f>
        <v>634.35869238403984</v>
      </c>
      <c r="G204">
        <f t="shared" si="4"/>
        <v>6.4383708335742487E-2</v>
      </c>
    </row>
    <row r="205" spans="1:7">
      <c r="A205">
        <v>20</v>
      </c>
      <c r="B205">
        <v>-23.305</v>
      </c>
      <c r="C205">
        <v>377</v>
      </c>
      <c r="D205">
        <v>70000</v>
      </c>
      <c r="E205">
        <v>655</v>
      </c>
      <c r="F205">
        <f>[1]!wallScanTrans(B205,G183,H183,I183,L183)+J183</f>
        <v>634.35869238403984</v>
      </c>
      <c r="G205">
        <f t="shared" si="4"/>
        <v>0.6504787482392288</v>
      </c>
    </row>
    <row r="206" spans="1:7">
      <c r="A206">
        <v>21</v>
      </c>
      <c r="B206">
        <v>-23.385000000000002</v>
      </c>
      <c r="C206">
        <v>374</v>
      </c>
      <c r="D206">
        <v>70000</v>
      </c>
      <c r="E206">
        <v>639</v>
      </c>
      <c r="F206">
        <f>[1]!wallScanTrans(B206,G183,H183,I183,L183)+J183</f>
        <v>634.35869238403984</v>
      </c>
      <c r="G206">
        <f t="shared" si="4"/>
        <v>3.3711637536728907E-2</v>
      </c>
    </row>
    <row r="207" spans="1:7">
      <c r="A207">
        <v>22</v>
      </c>
      <c r="B207">
        <v>-23.46</v>
      </c>
      <c r="C207">
        <v>375</v>
      </c>
      <c r="D207">
        <v>70000</v>
      </c>
      <c r="E207">
        <v>607</v>
      </c>
      <c r="F207">
        <f>[1]!wallScanTrans(B207,G183,H183,I183,L183)+J183</f>
        <v>634.35869238403984</v>
      </c>
      <c r="G207">
        <f t="shared" si="4"/>
        <v>1.2331104595791098</v>
      </c>
    </row>
    <row r="208" spans="1:7">
      <c r="A208">
        <v>23</v>
      </c>
      <c r="B208">
        <v>-23.54</v>
      </c>
      <c r="C208">
        <v>375</v>
      </c>
      <c r="D208">
        <v>70000</v>
      </c>
      <c r="E208">
        <v>602</v>
      </c>
      <c r="F208">
        <f>[1]!wallScanTrans(B208,G183,H183,I183,L183)+J183</f>
        <v>634.35869238403984</v>
      </c>
      <c r="G208">
        <f t="shared" si="4"/>
        <v>1.7393438086460431</v>
      </c>
    </row>
    <row r="209" spans="1:12">
      <c r="A209">
        <v>24</v>
      </c>
      <c r="B209">
        <v>-23.614999999999998</v>
      </c>
      <c r="C209">
        <v>373</v>
      </c>
      <c r="D209">
        <v>70000</v>
      </c>
      <c r="E209">
        <v>667</v>
      </c>
      <c r="F209">
        <f>[1]!wallScanTrans(B209,G183,H183,I183,L183)+J183</f>
        <v>634.35869238403984</v>
      </c>
      <c r="G209">
        <f t="shared" si="4"/>
        <v>1.597383752443386</v>
      </c>
    </row>
    <row r="210" spans="1:12">
      <c r="A210">
        <v>25</v>
      </c>
      <c r="B210">
        <v>-23.67</v>
      </c>
      <c r="C210">
        <v>374</v>
      </c>
      <c r="D210">
        <v>70000</v>
      </c>
      <c r="E210">
        <v>655</v>
      </c>
      <c r="F210">
        <f>[1]!wallScanTrans(B210,G183,H183,I183,L183)+J183</f>
        <v>634.35869238403984</v>
      </c>
      <c r="G210">
        <f t="shared" si="4"/>
        <v>0.6504787482392288</v>
      </c>
    </row>
    <row r="211" spans="1:12">
      <c r="A211" t="s">
        <v>0</v>
      </c>
    </row>
    <row r="212" spans="1:12">
      <c r="A212" t="s">
        <v>0</v>
      </c>
    </row>
    <row r="213" spans="1:12">
      <c r="A213" t="s">
        <v>0</v>
      </c>
    </row>
    <row r="214" spans="1:12">
      <c r="A214" t="s">
        <v>0</v>
      </c>
    </row>
    <row r="215" spans="1:12">
      <c r="A215" t="s">
        <v>20</v>
      </c>
    </row>
    <row r="216" spans="1:12">
      <c r="A216" t="s">
        <v>2</v>
      </c>
    </row>
    <row r="217" spans="1:12">
      <c r="A217" t="s">
        <v>3</v>
      </c>
    </row>
    <row r="218" spans="1:12">
      <c r="A218" t="s">
        <v>4</v>
      </c>
    </row>
    <row r="219" spans="1:12">
      <c r="A219" t="s">
        <v>5</v>
      </c>
    </row>
    <row r="220" spans="1:12">
      <c r="A220" t="s">
        <v>6</v>
      </c>
    </row>
    <row r="221" spans="1:12">
      <c r="A221" t="s">
        <v>7</v>
      </c>
    </row>
    <row r="222" spans="1:12">
      <c r="A222" t="s">
        <v>21</v>
      </c>
    </row>
    <row r="223" spans="1:12">
      <c r="A223" t="s">
        <v>9</v>
      </c>
    </row>
    <row r="224" spans="1:12">
      <c r="A224" t="s">
        <v>10</v>
      </c>
      <c r="G224" s="1" t="s">
        <v>83</v>
      </c>
      <c r="H224" s="1" t="s">
        <v>84</v>
      </c>
      <c r="I224" s="1" t="s">
        <v>85</v>
      </c>
      <c r="J224" s="1" t="s">
        <v>86</v>
      </c>
      <c r="K224" s="1"/>
      <c r="L224" s="1" t="s">
        <v>27</v>
      </c>
    </row>
    <row r="225" spans="1:12">
      <c r="A225" t="s">
        <v>11</v>
      </c>
      <c r="G225" s="1">
        <v>143.98952930839064</v>
      </c>
      <c r="H225" s="1">
        <v>-22.979242446793148</v>
      </c>
      <c r="I225" s="1">
        <v>0.31</v>
      </c>
      <c r="J225" s="1">
        <v>631.20851206431564</v>
      </c>
      <c r="K225" s="1"/>
      <c r="L225" s="1">
        <v>90</v>
      </c>
    </row>
    <row r="226" spans="1:12">
      <c r="A226" t="s">
        <v>0</v>
      </c>
    </row>
    <row r="227" spans="1:12">
      <c r="A227" t="s">
        <v>48</v>
      </c>
      <c r="B227" t="s">
        <v>41</v>
      </c>
      <c r="C227" t="s">
        <v>30</v>
      </c>
      <c r="D227" t="s">
        <v>47</v>
      </c>
      <c r="E227" t="s">
        <v>46</v>
      </c>
      <c r="F227" t="s">
        <v>80</v>
      </c>
      <c r="G227" t="s">
        <v>81</v>
      </c>
      <c r="H227" t="s">
        <v>82</v>
      </c>
    </row>
    <row r="228" spans="1:12">
      <c r="A228">
        <v>1</v>
      </c>
      <c r="B228">
        <v>-21.995000000000001</v>
      </c>
      <c r="C228">
        <v>366</v>
      </c>
      <c r="D228">
        <v>70000</v>
      </c>
      <c r="E228">
        <v>789</v>
      </c>
      <c r="F228">
        <f>[1]!wallScanTrans(B228,G225,H225,I225,L225)+J225</f>
        <v>775.19804137270626</v>
      </c>
      <c r="G228">
        <f>(F228-E228)^2/E228</f>
        <v>0.24143734087392671</v>
      </c>
      <c r="H228">
        <f>SUM(G228:G252)/(COUNT(G228:G252)-4)</f>
        <v>1.3485157373186598</v>
      </c>
    </row>
    <row r="229" spans="1:12">
      <c r="A229">
        <v>2</v>
      </c>
      <c r="B229">
        <v>-22.074999999999999</v>
      </c>
      <c r="C229">
        <v>346</v>
      </c>
      <c r="D229">
        <v>70000</v>
      </c>
      <c r="E229">
        <v>765</v>
      </c>
      <c r="F229">
        <f>[1]!wallScanTrans(B229,G225,H225,I225,L225)+J225</f>
        <v>775.19804137270626</v>
      </c>
      <c r="G229">
        <f t="shared" ref="G229:G252" si="5">(F229-E229)^2/E229</f>
        <v>0.13594777495350133</v>
      </c>
    </row>
    <row r="230" spans="1:12">
      <c r="A230">
        <v>3</v>
      </c>
      <c r="B230">
        <v>-22.155000000000001</v>
      </c>
      <c r="C230">
        <v>345</v>
      </c>
      <c r="D230">
        <v>70000</v>
      </c>
      <c r="E230">
        <v>731</v>
      </c>
      <c r="F230">
        <f>[1]!wallScanTrans(B230,G225,H225,I225,L225)+J225</f>
        <v>775.19804137270626</v>
      </c>
      <c r="G230">
        <f t="shared" si="5"/>
        <v>2.672321287528665</v>
      </c>
    </row>
    <row r="231" spans="1:12">
      <c r="A231">
        <v>4</v>
      </c>
      <c r="B231">
        <v>-22.23</v>
      </c>
      <c r="C231">
        <v>342</v>
      </c>
      <c r="D231">
        <v>70000</v>
      </c>
      <c r="E231">
        <v>776</v>
      </c>
      <c r="F231">
        <f>[1]!wallScanTrans(B231,G225,H225,I225,L225)+J225</f>
        <v>775.19804137270626</v>
      </c>
      <c r="G231">
        <f t="shared" si="5"/>
        <v>8.2878561841606289E-4</v>
      </c>
    </row>
    <row r="232" spans="1:12">
      <c r="A232">
        <v>5</v>
      </c>
      <c r="B232">
        <v>-22.305</v>
      </c>
      <c r="C232">
        <v>342</v>
      </c>
      <c r="D232">
        <v>70000</v>
      </c>
      <c r="E232">
        <v>802</v>
      </c>
      <c r="F232">
        <f>[1]!wallScanTrans(B232,G225,H225,I225,L225)+J225</f>
        <v>775.19804137270626</v>
      </c>
      <c r="G232">
        <f t="shared" si="5"/>
        <v>0.89569200281691452</v>
      </c>
    </row>
    <row r="233" spans="1:12">
      <c r="A233">
        <v>6</v>
      </c>
      <c r="B233">
        <v>-22.38</v>
      </c>
      <c r="C233">
        <v>342</v>
      </c>
      <c r="D233">
        <v>70000</v>
      </c>
      <c r="E233">
        <v>765</v>
      </c>
      <c r="F233">
        <f>[1]!wallScanTrans(B233,G225,H225,I225,L225)+J225</f>
        <v>775.19804137270626</v>
      </c>
      <c r="G233">
        <f t="shared" si="5"/>
        <v>0.13594777495350133</v>
      </c>
    </row>
    <row r="234" spans="1:12">
      <c r="A234">
        <v>7</v>
      </c>
      <c r="B234">
        <v>-22.454999999999998</v>
      </c>
      <c r="C234">
        <v>341</v>
      </c>
      <c r="D234">
        <v>70000</v>
      </c>
      <c r="E234">
        <v>827</v>
      </c>
      <c r="F234">
        <f>[1]!wallScanTrans(B234,G225,H225,I225,L225)+J225</f>
        <v>775.19804137270626</v>
      </c>
      <c r="G234">
        <f t="shared" si="5"/>
        <v>3.244791919738637</v>
      </c>
    </row>
    <row r="235" spans="1:12">
      <c r="A235">
        <v>8</v>
      </c>
      <c r="B235">
        <v>-22.535</v>
      </c>
      <c r="C235">
        <v>342</v>
      </c>
      <c r="D235">
        <v>70000</v>
      </c>
      <c r="E235">
        <v>769</v>
      </c>
      <c r="F235">
        <f>[1]!wallScanTrans(B235,G225,H225,I225,L225)+J225</f>
        <v>775.19804137270626</v>
      </c>
      <c r="G235">
        <f t="shared" si="5"/>
        <v>4.9955418540674201E-2</v>
      </c>
    </row>
    <row r="236" spans="1:12">
      <c r="A236">
        <v>9</v>
      </c>
      <c r="B236">
        <v>-22.61</v>
      </c>
      <c r="C236">
        <v>341</v>
      </c>
      <c r="D236">
        <v>70000</v>
      </c>
      <c r="E236">
        <v>802</v>
      </c>
      <c r="F236">
        <f>[1]!wallScanTrans(B236,G225,H225,I225,L225)+J225</f>
        <v>775.19804137270626</v>
      </c>
      <c r="G236">
        <f t="shared" si="5"/>
        <v>0.89569200281691452</v>
      </c>
    </row>
    <row r="237" spans="1:12">
      <c r="A237">
        <v>10</v>
      </c>
      <c r="B237">
        <v>-22.68</v>
      </c>
      <c r="C237">
        <v>338</v>
      </c>
      <c r="D237">
        <v>70000</v>
      </c>
      <c r="E237">
        <v>784</v>
      </c>
      <c r="F237">
        <f>[1]!wallScanTrans(B237,G225,H225,I225,L225)+J225</f>
        <v>775.19804137270626</v>
      </c>
      <c r="G237">
        <f t="shared" si="5"/>
        <v>9.8819484281365763E-2</v>
      </c>
    </row>
    <row r="238" spans="1:12">
      <c r="A238">
        <v>11</v>
      </c>
      <c r="B238">
        <v>-22.765000000000001</v>
      </c>
      <c r="C238">
        <v>342</v>
      </c>
      <c r="D238">
        <v>70000</v>
      </c>
      <c r="E238">
        <v>781</v>
      </c>
      <c r="F238">
        <f>[1]!wallScanTrans(B238,G225,H225,I225,L225)+J225</f>
        <v>775.16117031109889</v>
      </c>
      <c r="G238">
        <f t="shared" si="5"/>
        <v>4.3651641659402156E-2</v>
      </c>
    </row>
    <row r="239" spans="1:12">
      <c r="A239">
        <v>12</v>
      </c>
      <c r="B239">
        <v>-22.835000000000001</v>
      </c>
      <c r="C239">
        <v>338</v>
      </c>
      <c r="D239">
        <v>70000</v>
      </c>
      <c r="E239">
        <v>710</v>
      </c>
      <c r="F239">
        <f>[1]!wallScanTrans(B239,G225,H225,I225,L225)+J225</f>
        <v>766.77877452780922</v>
      </c>
      <c r="G239">
        <f t="shared" si="5"/>
        <v>4.5406045589856294</v>
      </c>
    </row>
    <row r="240" spans="1:12">
      <c r="A240">
        <v>13</v>
      </c>
      <c r="B240">
        <v>-22.905000000000001</v>
      </c>
      <c r="C240">
        <v>340</v>
      </c>
      <c r="D240">
        <v>70000</v>
      </c>
      <c r="E240">
        <v>737</v>
      </c>
      <c r="F240">
        <f>[1]!wallScanTrans(B240,G225,H225,I225,L225)+J225</f>
        <v>743.71274307842521</v>
      </c>
      <c r="G240">
        <f t="shared" si="5"/>
        <v>6.1141003577945059E-2</v>
      </c>
    </row>
    <row r="241" spans="1:7">
      <c r="A241">
        <v>14</v>
      </c>
      <c r="B241">
        <v>-22.98</v>
      </c>
      <c r="C241">
        <v>339</v>
      </c>
      <c r="D241">
        <v>70000</v>
      </c>
      <c r="E241">
        <v>718</v>
      </c>
      <c r="F241">
        <f>[1]!wallScanTrans(B241,G225,H225,I225,L225)+J225</f>
        <v>702.70651715829354</v>
      </c>
      <c r="G241">
        <f t="shared" si="5"/>
        <v>0.32575294906625346</v>
      </c>
    </row>
    <row r="242" spans="1:7">
      <c r="A242">
        <v>15</v>
      </c>
      <c r="B242">
        <v>-23.05</v>
      </c>
      <c r="C242">
        <v>348</v>
      </c>
      <c r="D242">
        <v>70000</v>
      </c>
      <c r="E242">
        <v>656</v>
      </c>
      <c r="F242">
        <f>[1]!wallScanTrans(B242,G225,H225,I225,L225)+J225</f>
        <v>664.22583707486899</v>
      </c>
      <c r="G242">
        <f t="shared" si="5"/>
        <v>0.10314694448519703</v>
      </c>
    </row>
    <row r="243" spans="1:7">
      <c r="A243">
        <v>16</v>
      </c>
      <c r="B243">
        <v>-23.13</v>
      </c>
      <c r="C243">
        <v>345</v>
      </c>
      <c r="D243">
        <v>70000</v>
      </c>
      <c r="E243">
        <v>683</v>
      </c>
      <c r="F243">
        <f>[1]!wallScanTrans(B243,G225,H225,I225,L225)+J225</f>
        <v>638.22787901964261</v>
      </c>
      <c r="G243">
        <f t="shared" si="5"/>
        <v>2.9349089561929107</v>
      </c>
    </row>
    <row r="244" spans="1:7">
      <c r="A244">
        <v>17</v>
      </c>
      <c r="B244">
        <v>-23.204999999999998</v>
      </c>
      <c r="C244">
        <v>341</v>
      </c>
      <c r="D244">
        <v>70000</v>
      </c>
      <c r="E244">
        <v>623</v>
      </c>
      <c r="F244">
        <f>[1]!wallScanTrans(B244,G225,H225,I225,L225)+J225</f>
        <v>631.20851206431564</v>
      </c>
      <c r="G244">
        <f t="shared" si="5"/>
        <v>0.1081535639005063</v>
      </c>
    </row>
    <row r="245" spans="1:7">
      <c r="A245">
        <v>18</v>
      </c>
      <c r="B245">
        <v>-23.29</v>
      </c>
      <c r="C245">
        <v>344</v>
      </c>
      <c r="D245">
        <v>70000</v>
      </c>
      <c r="E245">
        <v>637</v>
      </c>
      <c r="F245">
        <f>[1]!wallScanTrans(B245,G225,H225,I225,L225)+J225</f>
        <v>631.20851206431564</v>
      </c>
      <c r="G245">
        <f t="shared" si="5"/>
        <v>5.2655153075631823E-2</v>
      </c>
    </row>
    <row r="246" spans="1:7">
      <c r="A246">
        <v>19</v>
      </c>
      <c r="B246">
        <v>-23.36</v>
      </c>
      <c r="C246">
        <v>343</v>
      </c>
      <c r="D246">
        <v>70000</v>
      </c>
      <c r="E246">
        <v>610</v>
      </c>
      <c r="F246">
        <f>[1]!wallScanTrans(B246,G225,H225,I225,L225)+J225</f>
        <v>631.20851206431564</v>
      </c>
      <c r="G246">
        <f t="shared" si="5"/>
        <v>0.73737866226593796</v>
      </c>
    </row>
    <row r="247" spans="1:7">
      <c r="A247">
        <v>20</v>
      </c>
      <c r="B247">
        <v>-23.43</v>
      </c>
      <c r="C247">
        <v>342</v>
      </c>
      <c r="D247">
        <v>70000</v>
      </c>
      <c r="E247">
        <v>646</v>
      </c>
      <c r="F247">
        <f>[1]!wallScanTrans(B247,G225,H225,I225,L225)+J225</f>
        <v>631.20851206431564</v>
      </c>
      <c r="G247">
        <f t="shared" si="5"/>
        <v>0.33868129311377076</v>
      </c>
    </row>
    <row r="248" spans="1:7">
      <c r="A248">
        <v>21</v>
      </c>
      <c r="B248">
        <v>-23.515000000000001</v>
      </c>
      <c r="C248">
        <v>343</v>
      </c>
      <c r="D248">
        <v>70000</v>
      </c>
      <c r="E248">
        <v>583</v>
      </c>
      <c r="F248">
        <f>[1]!wallScanTrans(B248,G225,H225,I225,L225)+J225</f>
        <v>631.20851206431564</v>
      </c>
      <c r="G248">
        <f t="shared" si="5"/>
        <v>3.9863818789970273</v>
      </c>
    </row>
    <row r="249" spans="1:7">
      <c r="A249">
        <v>22</v>
      </c>
      <c r="B249">
        <v>-23.585000000000001</v>
      </c>
      <c r="C249">
        <v>344</v>
      </c>
      <c r="D249">
        <v>70000</v>
      </c>
      <c r="E249">
        <v>638</v>
      </c>
      <c r="F249">
        <f>[1]!wallScanTrans(B249,G225,H225,I225,L225)+J225</f>
        <v>631.20851206431564</v>
      </c>
      <c r="G249">
        <f t="shared" si="5"/>
        <v>7.2295154201483053E-2</v>
      </c>
    </row>
    <row r="250" spans="1:7">
      <c r="A250">
        <v>23</v>
      </c>
      <c r="B250">
        <v>-23.664999999999999</v>
      </c>
      <c r="C250">
        <v>341</v>
      </c>
      <c r="D250">
        <v>70000</v>
      </c>
      <c r="E250">
        <v>650</v>
      </c>
      <c r="F250">
        <f>[1]!wallScanTrans(B250,G225,H225,I225,L225)+J225</f>
        <v>631.20851206431564</v>
      </c>
      <c r="G250">
        <f t="shared" si="5"/>
        <v>0.54326156744149356</v>
      </c>
    </row>
    <row r="251" spans="1:7">
      <c r="A251">
        <v>24</v>
      </c>
      <c r="B251">
        <v>-23.734999999999999</v>
      </c>
      <c r="C251">
        <v>344</v>
      </c>
      <c r="D251">
        <v>70000</v>
      </c>
      <c r="E251">
        <v>591</v>
      </c>
      <c r="F251">
        <f>[1]!wallScanTrans(B251,G225,H225,I225,L225)+J225</f>
        <v>631.20851206431564</v>
      </c>
      <c r="G251">
        <f t="shared" si="5"/>
        <v>2.7355743526670331</v>
      </c>
    </row>
    <row r="252" spans="1:7">
      <c r="A252">
        <v>25</v>
      </c>
      <c r="B252">
        <v>-23.81</v>
      </c>
      <c r="C252">
        <v>343</v>
      </c>
      <c r="D252">
        <v>70000</v>
      </c>
      <c r="E252">
        <v>679</v>
      </c>
      <c r="F252">
        <f>[1]!wallScanTrans(B252,G225,H225,I225,L225)+J225</f>
        <v>631.20851206431564</v>
      </c>
      <c r="G252">
        <f t="shared" si="5"/>
        <v>3.363809011939122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J1:AK51"/>
  <sheetViews>
    <sheetView tabSelected="1" topLeftCell="G1" workbookViewId="0">
      <selection activeCell="G23" sqref="G23"/>
    </sheetView>
  </sheetViews>
  <sheetFormatPr defaultRowHeight="15"/>
  <cols>
    <col min="14" max="14" width="17.5703125" bestFit="1" customWidth="1"/>
    <col min="15" max="16" width="17.5703125" customWidth="1"/>
    <col min="17" max="17" width="13.7109375" bestFit="1" customWidth="1"/>
    <col min="18" max="18" width="20.140625" customWidth="1"/>
    <col min="19" max="19" width="16.85546875" customWidth="1"/>
    <col min="20" max="20" width="14.140625" bestFit="1" customWidth="1"/>
    <col min="21" max="21" width="14" customWidth="1"/>
    <col min="22" max="22" width="7.28515625" bestFit="1" customWidth="1"/>
  </cols>
  <sheetData>
    <row r="1" spans="10:37">
      <c r="N1" s="1"/>
      <c r="O1" s="1"/>
      <c r="P1" s="1"/>
      <c r="Q1" t="s">
        <v>66</v>
      </c>
      <c r="R1">
        <v>-1.1515619562983519E-2</v>
      </c>
      <c r="AB1" s="6"/>
      <c r="AC1" s="6"/>
      <c r="AD1" s="6"/>
      <c r="AE1" s="6"/>
      <c r="AF1" s="6"/>
      <c r="AG1" s="6"/>
      <c r="AH1" s="6"/>
    </row>
    <row r="2" spans="10:37">
      <c r="N2" s="1" t="s">
        <v>67</v>
      </c>
      <c r="O2" s="1"/>
      <c r="P2" s="1"/>
      <c r="Q2" t="s">
        <v>68</v>
      </c>
      <c r="R2">
        <v>-210.84643482905904</v>
      </c>
      <c r="S2" s="3">
        <f>SUM(S4:S38)</f>
        <v>5.11164962206894E-3</v>
      </c>
      <c r="AB2" s="6"/>
      <c r="AC2" s="6"/>
      <c r="AD2" s="6"/>
      <c r="AE2" s="6"/>
      <c r="AF2" s="6"/>
      <c r="AG2" s="6"/>
      <c r="AH2" s="6"/>
      <c r="AI2" s="1" t="s">
        <v>67</v>
      </c>
      <c r="AJ2" s="1" t="s">
        <v>69</v>
      </c>
    </row>
    <row r="3" spans="10:37">
      <c r="L3" t="s">
        <v>79</v>
      </c>
      <c r="M3" t="s">
        <v>70</v>
      </c>
      <c r="N3" s="1" t="s">
        <v>71</v>
      </c>
      <c r="O3" s="1" t="s">
        <v>73</v>
      </c>
      <c r="P3" s="1" t="s">
        <v>87</v>
      </c>
      <c r="Q3" s="1" t="s">
        <v>72</v>
      </c>
      <c r="R3" s="1" t="s">
        <v>74</v>
      </c>
      <c r="S3" s="1" t="s">
        <v>75</v>
      </c>
      <c r="T3" s="1" t="s">
        <v>76</v>
      </c>
      <c r="V3" s="1"/>
      <c r="W3" s="1"/>
      <c r="X3" s="7"/>
      <c r="Y3" s="6"/>
      <c r="Z3" s="6"/>
      <c r="AA3" s="6"/>
      <c r="AB3" s="6"/>
      <c r="AC3" s="6"/>
      <c r="AD3" s="6"/>
      <c r="AE3" s="6"/>
      <c r="AF3" s="6"/>
      <c r="AG3" s="6"/>
      <c r="AH3" s="6">
        <v>-20</v>
      </c>
      <c r="AI3" s="1">
        <v>2.2200000000000002</v>
      </c>
      <c r="AJ3" s="1">
        <v>-0.91</v>
      </c>
      <c r="AK3">
        <f>AJ3-AI3</f>
        <v>-3.1300000000000003</v>
      </c>
    </row>
    <row r="4" spans="10:37">
      <c r="J4" s="3"/>
      <c r="L4" s="6">
        <v>-24</v>
      </c>
      <c r="M4" s="6">
        <f>-L4</f>
        <v>24</v>
      </c>
      <c r="N4" s="7">
        <v>-23.79</v>
      </c>
      <c r="O4" s="5"/>
      <c r="P4" s="5"/>
      <c r="Q4" s="5">
        <v>-21.208315052815667</v>
      </c>
      <c r="R4" s="3">
        <f>Q4+(M4-$R$2)*$R$1</f>
        <v>-23.912717252030113</v>
      </c>
      <c r="S4" s="3"/>
      <c r="V4" s="3"/>
      <c r="W4" s="3"/>
      <c r="X4" s="9"/>
      <c r="Y4" s="6"/>
      <c r="Z4" s="6"/>
      <c r="AA4" s="6"/>
      <c r="AB4" s="6"/>
      <c r="AC4" s="6"/>
      <c r="AD4" s="6"/>
      <c r="AH4">
        <v>30</v>
      </c>
      <c r="AI4" s="1">
        <v>0</v>
      </c>
      <c r="AJ4" s="1">
        <v>-2.99</v>
      </c>
      <c r="AK4">
        <f>AJ4-AI4</f>
        <v>-2.99</v>
      </c>
    </row>
    <row r="5" spans="10:37">
      <c r="L5" s="6">
        <v>-16</v>
      </c>
      <c r="M5" s="6">
        <f t="shared" ref="M5:M38" si="0">-L5</f>
        <v>16</v>
      </c>
      <c r="N5" s="7">
        <v>-23.625</v>
      </c>
      <c r="O5" s="4">
        <f>'980050'!H15</f>
        <v>-23.556486656971746</v>
      </c>
      <c r="P5" s="4">
        <f>O5-N5</f>
        <v>6.851334302825407E-2</v>
      </c>
      <c r="Q5" s="5">
        <v>-20.915961305704837</v>
      </c>
      <c r="R5" s="3">
        <f t="shared" ref="R5:R38" si="1">Q5+(M5-$R$2)*$R$1</f>
        <v>-23.528238548415416</v>
      </c>
      <c r="S5" s="3">
        <f>(R5-O5)^2</f>
        <v>7.979556370101903E-4</v>
      </c>
      <c r="T5" s="3">
        <f>SQRT(S5)</f>
        <v>2.8248108556329754E-2</v>
      </c>
      <c r="V5" s="3"/>
      <c r="W5" s="3"/>
      <c r="X5" s="9"/>
      <c r="Y5" s="6"/>
      <c r="Z5" s="6"/>
      <c r="AA5" s="6"/>
      <c r="AB5" s="6"/>
      <c r="AC5" s="6"/>
      <c r="AD5" s="6"/>
    </row>
    <row r="6" spans="10:37">
      <c r="L6" s="6">
        <v>-15</v>
      </c>
      <c r="M6" s="6">
        <f t="shared" si="0"/>
        <v>15</v>
      </c>
      <c r="N6" s="7">
        <v>-23.504999999999999</v>
      </c>
      <c r="O6" s="4"/>
      <c r="P6" s="4"/>
      <c r="Q6" s="5">
        <v>-20.847748844436598</v>
      </c>
      <c r="R6" s="3">
        <f t="shared" si="1"/>
        <v>-23.448510467584192</v>
      </c>
      <c r="S6" s="3"/>
      <c r="T6" s="3"/>
      <c r="V6" s="3"/>
      <c r="W6" s="3"/>
      <c r="X6" s="9"/>
      <c r="Y6" s="6"/>
      <c r="Z6" s="6"/>
      <c r="AA6" s="6"/>
      <c r="AB6" s="6"/>
      <c r="AC6" s="6"/>
      <c r="AD6" s="6"/>
    </row>
    <row r="7" spans="10:37">
      <c r="L7" s="6">
        <v>-14</v>
      </c>
      <c r="M7" s="6">
        <f t="shared" si="0"/>
        <v>14</v>
      </c>
      <c r="N7" s="7">
        <v>-23.38</v>
      </c>
      <c r="O7" s="4">
        <f>'980050'!H57</f>
        <v>-23.401117729247304</v>
      </c>
      <c r="P7" s="4">
        <f>O7-N7</f>
        <v>-2.1117729247304595E-2</v>
      </c>
      <c r="Q7" s="5">
        <v>-20.849474574603292</v>
      </c>
      <c r="R7" s="3">
        <f t="shared" si="1"/>
        <v>-23.438720578187905</v>
      </c>
      <c r="S7" s="3">
        <f>(R7-O7)^2</f>
        <v>1.4139742484496625E-3</v>
      </c>
      <c r="T7" s="3">
        <f>SQRT(S7)</f>
        <v>3.7602848940601064E-2</v>
      </c>
      <c r="V7" s="3"/>
      <c r="W7" s="3"/>
      <c r="X7" s="9"/>
      <c r="Y7" s="6"/>
      <c r="Z7" s="6"/>
      <c r="AA7" s="6"/>
      <c r="AB7" s="6"/>
      <c r="AC7" s="6"/>
      <c r="AD7" s="6"/>
    </row>
    <row r="8" spans="10:37">
      <c r="L8" s="6">
        <v>-13</v>
      </c>
      <c r="M8" s="6">
        <f t="shared" si="0"/>
        <v>13</v>
      </c>
      <c r="N8" s="7">
        <v>-23.38</v>
      </c>
      <c r="O8" s="4"/>
      <c r="P8" s="4"/>
      <c r="Q8" s="5">
        <v>-20.788831050512044</v>
      </c>
      <c r="R8" s="3">
        <f t="shared" si="1"/>
        <v>-23.366561434533672</v>
      </c>
      <c r="S8" s="3"/>
      <c r="T8" s="3"/>
      <c r="V8" s="3"/>
      <c r="W8" s="3"/>
      <c r="X8" s="9"/>
      <c r="Y8" s="6"/>
      <c r="Z8" s="6"/>
      <c r="AA8" s="6"/>
      <c r="AB8" s="6"/>
      <c r="AC8" s="6"/>
      <c r="AD8" s="6"/>
    </row>
    <row r="9" spans="10:37">
      <c r="L9" s="6">
        <v>-12</v>
      </c>
      <c r="M9" s="6">
        <f t="shared" si="0"/>
        <v>12</v>
      </c>
      <c r="N9" s="7">
        <v>-23.364999999999998</v>
      </c>
      <c r="O9" s="4">
        <f>'980050'!H99</f>
        <v>-23.313691352005993</v>
      </c>
      <c r="P9" s="4">
        <f>O9-N9</f>
        <v>5.1308647994005696E-2</v>
      </c>
      <c r="Q9" s="5">
        <v>-20.748365735698926</v>
      </c>
      <c r="R9" s="3">
        <f t="shared" si="1"/>
        <v>-23.314580500157568</v>
      </c>
      <c r="S9" s="3">
        <f>(R9-O9)^2</f>
        <v>7.9058443544989654E-7</v>
      </c>
      <c r="T9" s="3">
        <f>SQRT(S9)</f>
        <v>8.8914815157536964E-4</v>
      </c>
      <c r="V9" s="3"/>
      <c r="W9" s="3"/>
      <c r="X9" s="9"/>
      <c r="Y9" s="6"/>
      <c r="Z9" s="6"/>
      <c r="AA9" s="6"/>
      <c r="AB9" s="6"/>
      <c r="AC9" s="6"/>
      <c r="AD9" s="6"/>
    </row>
    <row r="10" spans="10:37">
      <c r="L10" s="6">
        <v>-11</v>
      </c>
      <c r="M10" s="6">
        <f t="shared" si="0"/>
        <v>11</v>
      </c>
      <c r="N10" s="7">
        <v>-23.295000000000002</v>
      </c>
      <c r="O10" s="4"/>
      <c r="P10" s="4"/>
      <c r="Q10" s="5">
        <v>-20.711926003530884</v>
      </c>
      <c r="R10" s="3">
        <f t="shared" si="1"/>
        <v>-23.266625148426545</v>
      </c>
      <c r="S10" s="3"/>
      <c r="T10" s="3"/>
      <c r="V10" s="3"/>
      <c r="W10" s="3"/>
      <c r="X10" s="9"/>
      <c r="Y10" s="6"/>
      <c r="Z10" s="6"/>
      <c r="AA10" s="6"/>
      <c r="AB10" s="6"/>
      <c r="AC10" s="6"/>
      <c r="AD10" s="6"/>
    </row>
    <row r="11" spans="10:37">
      <c r="L11" s="6">
        <v>-10</v>
      </c>
      <c r="M11" s="6">
        <f t="shared" si="0"/>
        <v>10</v>
      </c>
      <c r="N11" s="7"/>
      <c r="O11" s="4"/>
      <c r="P11" s="4"/>
      <c r="Q11" s="5">
        <v>-20.635117924999843</v>
      </c>
      <c r="R11" s="3">
        <f t="shared" si="1"/>
        <v>-23.178301450332519</v>
      </c>
      <c r="T11" s="3"/>
      <c r="V11" s="3"/>
      <c r="W11" s="3"/>
      <c r="X11" s="9"/>
      <c r="Y11" s="6"/>
      <c r="Z11" s="6"/>
      <c r="AA11" s="6"/>
      <c r="AB11" s="6"/>
      <c r="AC11" s="6"/>
      <c r="AD11" s="6"/>
      <c r="AI11">
        <v>-11.3</v>
      </c>
      <c r="AJ11">
        <v>0.08</v>
      </c>
      <c r="AK11">
        <v>23</v>
      </c>
    </row>
    <row r="12" spans="10:37">
      <c r="L12" s="6">
        <v>-9</v>
      </c>
      <c r="M12" s="6">
        <f t="shared" si="0"/>
        <v>9</v>
      </c>
      <c r="N12" s="7"/>
      <c r="O12" s="4"/>
      <c r="P12" s="4"/>
      <c r="Q12" s="5">
        <v>-20.587624327535654</v>
      </c>
      <c r="R12" s="3">
        <f t="shared" si="1"/>
        <v>-23.119292233305348</v>
      </c>
      <c r="T12" s="3"/>
      <c r="V12" s="3"/>
      <c r="W12" s="3"/>
      <c r="X12" s="9"/>
      <c r="Y12" s="6"/>
      <c r="Z12" s="6"/>
      <c r="AA12" s="6"/>
      <c r="AB12" s="6"/>
      <c r="AC12" s="6"/>
      <c r="AD12" s="6"/>
      <c r="AH12">
        <f>200/637*102000</f>
        <v>32025.117739403453</v>
      </c>
      <c r="AI12">
        <f>AI11-AJ11*(AK11-1)</f>
        <v>-13.06</v>
      </c>
    </row>
    <row r="13" spans="10:37">
      <c r="L13" s="6">
        <v>-8</v>
      </c>
      <c r="M13" s="6">
        <f t="shared" si="0"/>
        <v>8</v>
      </c>
      <c r="N13" s="7"/>
      <c r="O13" s="4"/>
      <c r="P13" s="4"/>
      <c r="Q13" s="5">
        <v>-20.658926749913398</v>
      </c>
      <c r="R13" s="3">
        <f t="shared" si="1"/>
        <v>-23.179079036120108</v>
      </c>
      <c r="T13" s="3"/>
      <c r="V13" s="3"/>
      <c r="W13" s="3"/>
      <c r="X13" s="9"/>
      <c r="Y13" s="6"/>
      <c r="Z13" s="6"/>
      <c r="AA13" s="6"/>
      <c r="AB13" s="6"/>
      <c r="AC13" s="6"/>
      <c r="AD13" s="6"/>
      <c r="AH13">
        <f>AH12/102000*388</f>
        <v>121.8210361067504</v>
      </c>
    </row>
    <row r="14" spans="10:37">
      <c r="L14" s="6">
        <v>-7</v>
      </c>
      <c r="M14" s="6">
        <f t="shared" si="0"/>
        <v>7</v>
      </c>
      <c r="N14" s="7"/>
      <c r="O14" s="4"/>
      <c r="P14" s="4"/>
      <c r="Q14" s="5">
        <v>-20.760793771879655</v>
      </c>
      <c r="R14" s="3">
        <f t="shared" si="1"/>
        <v>-23.269430438523383</v>
      </c>
      <c r="T14" s="3"/>
      <c r="V14" s="3"/>
      <c r="W14" s="3"/>
      <c r="X14" s="9"/>
      <c r="Y14" s="6"/>
      <c r="Z14" s="6"/>
      <c r="AA14" s="6"/>
      <c r="AB14" s="6"/>
      <c r="AC14" s="6"/>
      <c r="AD14" s="6"/>
    </row>
    <row r="15" spans="10:37">
      <c r="L15" s="6">
        <v>-6</v>
      </c>
      <c r="M15" s="6">
        <f t="shared" si="0"/>
        <v>6</v>
      </c>
      <c r="N15" s="7"/>
      <c r="O15" s="4"/>
      <c r="P15" s="4"/>
      <c r="Q15" s="5">
        <v>-20.836475416942253</v>
      </c>
      <c r="R15" s="3">
        <f t="shared" si="1"/>
        <v>-23.333596464022996</v>
      </c>
      <c r="T15" s="3"/>
      <c r="V15" s="3"/>
      <c r="W15" s="3"/>
      <c r="X15" s="9"/>
      <c r="Y15" s="6"/>
      <c r="Z15" s="6"/>
      <c r="AA15" s="6"/>
      <c r="AB15" s="6"/>
      <c r="AC15" s="6"/>
      <c r="AD15" s="6"/>
    </row>
    <row r="16" spans="10:37">
      <c r="L16" s="6">
        <v>-5</v>
      </c>
      <c r="M16" s="6">
        <f t="shared" si="0"/>
        <v>5</v>
      </c>
      <c r="N16" s="7"/>
      <c r="O16" s="4"/>
      <c r="P16" s="4"/>
      <c r="Q16" s="5">
        <v>-20.911348585475626</v>
      </c>
      <c r="R16" s="3">
        <f t="shared" si="1"/>
        <v>-23.396954012993383</v>
      </c>
      <c r="T16" s="3"/>
      <c r="V16" s="3"/>
      <c r="W16" s="3"/>
      <c r="X16" s="9"/>
      <c r="Y16" s="6"/>
      <c r="Z16" s="6"/>
      <c r="AA16" s="6"/>
      <c r="AB16" s="6"/>
      <c r="AC16" s="6"/>
      <c r="AD16" s="6"/>
    </row>
    <row r="17" spans="12:24">
      <c r="L17" s="6">
        <v>-4</v>
      </c>
      <c r="M17" s="6">
        <f t="shared" si="0"/>
        <v>4</v>
      </c>
      <c r="N17" s="7"/>
      <c r="O17" s="4"/>
      <c r="P17" s="4"/>
      <c r="Q17" s="5">
        <v>-21.00117608589882</v>
      </c>
      <c r="R17" s="3">
        <f t="shared" si="1"/>
        <v>-23.475265893853596</v>
      </c>
      <c r="T17" s="3"/>
      <c r="V17" s="3"/>
      <c r="W17" s="3"/>
      <c r="X17" s="3"/>
    </row>
    <row r="18" spans="12:24">
      <c r="L18" s="6">
        <v>-3</v>
      </c>
      <c r="M18" s="6">
        <f t="shared" si="0"/>
        <v>3</v>
      </c>
      <c r="N18" s="7"/>
      <c r="O18" s="4"/>
      <c r="P18" s="4"/>
      <c r="Q18" s="5">
        <v>-21.102890134114009</v>
      </c>
      <c r="R18" s="3">
        <f t="shared" si="1"/>
        <v>-23.5654643225058</v>
      </c>
      <c r="T18" s="3"/>
      <c r="V18" s="3"/>
      <c r="W18" s="3"/>
      <c r="X18" s="3"/>
    </row>
    <row r="19" spans="12:24">
      <c r="L19" s="6">
        <v>-2</v>
      </c>
      <c r="M19" s="6">
        <f t="shared" si="0"/>
        <v>2</v>
      </c>
      <c r="N19" s="7"/>
      <c r="O19" s="4"/>
      <c r="P19" s="4"/>
      <c r="Q19" s="5">
        <v>-21.168206864323402</v>
      </c>
      <c r="R19" s="3">
        <f t="shared" si="1"/>
        <v>-23.619265433152211</v>
      </c>
      <c r="T19" s="3"/>
      <c r="V19" s="3"/>
      <c r="W19" s="3"/>
      <c r="X19" s="3"/>
    </row>
    <row r="20" spans="12:24">
      <c r="L20" s="6">
        <v>-1</v>
      </c>
      <c r="M20" s="6">
        <f t="shared" si="0"/>
        <v>1</v>
      </c>
      <c r="N20" s="7"/>
      <c r="O20" s="4"/>
      <c r="P20" s="4"/>
      <c r="Q20" s="5">
        <v>-21.178779511775083</v>
      </c>
      <c r="R20" s="3">
        <f t="shared" si="1"/>
        <v>-23.618322461040908</v>
      </c>
      <c r="T20" s="3"/>
      <c r="V20" s="3"/>
      <c r="W20" s="3"/>
      <c r="X20" s="3"/>
    </row>
    <row r="21" spans="12:24">
      <c r="L21" s="6">
        <v>0</v>
      </c>
      <c r="M21" s="6">
        <f t="shared" si="0"/>
        <v>0</v>
      </c>
      <c r="N21" s="7">
        <v>-23.65</v>
      </c>
      <c r="O21" s="4"/>
      <c r="P21" s="4"/>
      <c r="Q21" s="5">
        <v>-21.136159453832203</v>
      </c>
      <c r="R21" s="3">
        <f t="shared" si="1"/>
        <v>-23.564186783535046</v>
      </c>
      <c r="T21" s="3"/>
      <c r="V21" s="3"/>
      <c r="W21" s="3"/>
      <c r="X21" s="3"/>
    </row>
    <row r="22" spans="12:24">
      <c r="L22" s="6">
        <v>1</v>
      </c>
      <c r="M22" s="6">
        <f t="shared" si="0"/>
        <v>-1</v>
      </c>
      <c r="O22" s="4"/>
      <c r="P22" s="4"/>
      <c r="Q22" s="5">
        <v>-21.117446478371367</v>
      </c>
      <c r="R22" s="3">
        <f t="shared" si="1"/>
        <v>-23.533958188511225</v>
      </c>
      <c r="T22" s="3"/>
      <c r="V22" s="3"/>
      <c r="W22" s="3"/>
      <c r="X22" s="3"/>
    </row>
    <row r="23" spans="12:24">
      <c r="L23" s="6">
        <v>2</v>
      </c>
      <c r="M23" s="6">
        <f t="shared" si="0"/>
        <v>-2</v>
      </c>
      <c r="O23" s="8"/>
      <c r="P23" s="8"/>
      <c r="Q23" s="5">
        <v>-21.121672892540552</v>
      </c>
      <c r="R23" s="3">
        <f t="shared" si="1"/>
        <v>-23.526668983117425</v>
      </c>
      <c r="T23" s="3"/>
      <c r="V23" s="3"/>
      <c r="W23" s="3"/>
      <c r="X23" s="3"/>
    </row>
    <row r="24" spans="12:24">
      <c r="L24" s="6">
        <v>3</v>
      </c>
      <c r="M24" s="6">
        <f t="shared" si="0"/>
        <v>-3</v>
      </c>
      <c r="O24" s="4"/>
      <c r="P24" s="4"/>
      <c r="Q24" s="5">
        <v>-21.033193665332174</v>
      </c>
      <c r="R24" s="3">
        <f t="shared" si="1"/>
        <v>-23.426674136346065</v>
      </c>
      <c r="T24" s="3"/>
      <c r="V24" s="3"/>
      <c r="W24" s="3"/>
      <c r="X24" s="3"/>
    </row>
    <row r="25" spans="12:24">
      <c r="L25" s="6">
        <v>4</v>
      </c>
      <c r="M25" s="6">
        <f t="shared" si="0"/>
        <v>-4</v>
      </c>
      <c r="O25" s="4"/>
      <c r="P25" s="4"/>
      <c r="Q25" s="5">
        <v>-20.938832266059695</v>
      </c>
      <c r="R25" s="3">
        <f t="shared" si="1"/>
        <v>-23.320797117510601</v>
      </c>
      <c r="T25" s="3"/>
      <c r="V25" s="3"/>
      <c r="W25" s="3"/>
      <c r="X25" s="3"/>
    </row>
    <row r="26" spans="12:24">
      <c r="L26" s="6">
        <v>5</v>
      </c>
      <c r="M26" s="6">
        <f t="shared" si="0"/>
        <v>-5</v>
      </c>
      <c r="O26" s="4"/>
      <c r="P26" s="4"/>
      <c r="Q26" s="5">
        <v>-20.808754113740981</v>
      </c>
      <c r="R26" s="3">
        <f t="shared" si="1"/>
        <v>-23.179203345628906</v>
      </c>
      <c r="T26" s="3"/>
      <c r="V26" s="3"/>
      <c r="W26" s="3"/>
      <c r="X26" s="3"/>
    </row>
    <row r="27" spans="12:24">
      <c r="L27" s="6">
        <v>6</v>
      </c>
      <c r="M27" s="6">
        <f t="shared" si="0"/>
        <v>-6</v>
      </c>
      <c r="N27" s="7"/>
      <c r="O27" s="4"/>
      <c r="P27" s="4"/>
      <c r="Q27" s="5">
        <v>-20.681004905783556</v>
      </c>
      <c r="R27" s="3">
        <f t="shared" si="1"/>
        <v>-23.039938518108496</v>
      </c>
      <c r="T27" s="3"/>
      <c r="V27" s="3"/>
      <c r="W27" s="3"/>
      <c r="X27" s="3"/>
    </row>
    <row r="28" spans="12:24">
      <c r="L28" s="6">
        <v>7</v>
      </c>
      <c r="M28" s="6">
        <f t="shared" si="0"/>
        <v>-7</v>
      </c>
      <c r="N28" s="7"/>
      <c r="O28" s="4"/>
      <c r="P28" s="4"/>
      <c r="Q28" s="5">
        <v>-20.625077309537744</v>
      </c>
      <c r="R28" s="3">
        <f t="shared" si="1"/>
        <v>-22.972495302299702</v>
      </c>
      <c r="T28" s="3"/>
      <c r="V28" s="3"/>
      <c r="W28" s="3"/>
      <c r="X28" s="3"/>
    </row>
    <row r="29" spans="12:24">
      <c r="L29" s="6">
        <v>8</v>
      </c>
      <c r="M29" s="6">
        <f t="shared" si="0"/>
        <v>-8</v>
      </c>
      <c r="N29" s="7"/>
      <c r="O29" s="4"/>
      <c r="P29" s="4"/>
      <c r="Q29" s="5">
        <v>-20.525281090471932</v>
      </c>
      <c r="R29" s="3">
        <f t="shared" si="1"/>
        <v>-22.861183463670905</v>
      </c>
      <c r="T29" s="3"/>
      <c r="V29" s="3"/>
      <c r="W29" s="3"/>
      <c r="X29" s="3"/>
    </row>
    <row r="30" spans="12:24">
      <c r="L30" s="6">
        <v>9</v>
      </c>
      <c r="M30" s="6">
        <f t="shared" si="0"/>
        <v>-9</v>
      </c>
      <c r="N30" s="7"/>
      <c r="O30" s="4"/>
      <c r="P30" s="4"/>
      <c r="Q30" s="5">
        <v>-20.439585038247699</v>
      </c>
      <c r="R30" s="3">
        <f t="shared" si="1"/>
        <v>-22.763971791883691</v>
      </c>
      <c r="T30" s="3"/>
      <c r="V30" s="3"/>
      <c r="W30" s="3"/>
      <c r="X30" s="3"/>
    </row>
    <row r="31" spans="12:24">
      <c r="L31" s="6">
        <v>10</v>
      </c>
      <c r="M31" s="6">
        <f t="shared" si="0"/>
        <v>-10</v>
      </c>
      <c r="N31" s="7"/>
      <c r="O31" s="4"/>
      <c r="P31" s="4"/>
      <c r="Q31" s="5">
        <v>-20.51301404541843</v>
      </c>
      <c r="R31" s="3">
        <f t="shared" si="1"/>
        <v>-22.825885179491436</v>
      </c>
      <c r="T31" s="3"/>
      <c r="V31" s="3"/>
      <c r="W31" s="3"/>
      <c r="X31" s="3"/>
    </row>
    <row r="32" spans="12:24">
      <c r="L32" s="6">
        <v>11</v>
      </c>
      <c r="M32" s="6">
        <f t="shared" si="0"/>
        <v>-11</v>
      </c>
      <c r="N32" s="7">
        <v>-22.835000000000001</v>
      </c>
      <c r="O32" s="4"/>
      <c r="P32" s="4"/>
      <c r="Q32" s="5">
        <v>-20.555401732475048</v>
      </c>
      <c r="R32" s="3">
        <f t="shared" si="1"/>
        <v>-22.856757246985069</v>
      </c>
      <c r="S32" s="3"/>
      <c r="T32" s="3"/>
      <c r="V32" s="3"/>
      <c r="W32" s="3"/>
      <c r="X32" s="3"/>
    </row>
    <row r="33" spans="12:24">
      <c r="L33" s="6">
        <v>12</v>
      </c>
      <c r="M33" s="6">
        <f t="shared" si="0"/>
        <v>-12</v>
      </c>
      <c r="N33" s="7">
        <v>-22.835000000000001</v>
      </c>
      <c r="O33" s="4">
        <f>'980050'!H141</f>
        <v>-22.913053528862836</v>
      </c>
      <c r="P33" s="4">
        <f>O33-N33</f>
        <v>-7.8053528862835009E-2</v>
      </c>
      <c r="Q33" s="5">
        <v>-20.577461838565529</v>
      </c>
      <c r="R33" s="3">
        <f t="shared" si="1"/>
        <v>-22.867301733512569</v>
      </c>
      <c r="S33" s="3">
        <f>(R33-O33)^2</f>
        <v>2.0932267777726797E-3</v>
      </c>
      <c r="T33" s="3">
        <f>SQRT(S33)</f>
        <v>4.5751795350266633E-2</v>
      </c>
      <c r="V33" s="3"/>
      <c r="W33" s="3"/>
      <c r="X33" s="3"/>
    </row>
    <row r="34" spans="12:24">
      <c r="L34" s="6">
        <v>13</v>
      </c>
      <c r="M34" s="6">
        <f t="shared" si="0"/>
        <v>-13</v>
      </c>
      <c r="N34" s="7">
        <v>-22.74</v>
      </c>
      <c r="O34" s="4"/>
      <c r="P34" s="4"/>
      <c r="Q34" s="5">
        <v>-20.600256662057149</v>
      </c>
      <c r="R34" s="3">
        <f t="shared" si="1"/>
        <v>-22.878580937441203</v>
      </c>
      <c r="S34" s="3"/>
      <c r="T34" s="3"/>
      <c r="V34" s="3"/>
      <c r="W34" s="3"/>
      <c r="X34" s="3"/>
    </row>
    <row r="35" spans="12:24">
      <c r="L35" s="6">
        <v>14</v>
      </c>
      <c r="M35" s="6">
        <f t="shared" si="0"/>
        <v>-14</v>
      </c>
      <c r="N35" s="7">
        <v>-22.74</v>
      </c>
      <c r="O35" s="4"/>
      <c r="P35" s="4"/>
      <c r="Q35" s="5">
        <v>-20.636299471433119</v>
      </c>
      <c r="R35" s="3">
        <f t="shared" si="1"/>
        <v>-22.903108127254193</v>
      </c>
      <c r="T35" s="3"/>
      <c r="V35" s="3"/>
      <c r="W35" s="3"/>
      <c r="X35" s="3"/>
    </row>
    <row r="36" spans="12:24">
      <c r="L36" s="6">
        <v>15</v>
      </c>
      <c r="M36" s="6">
        <f t="shared" si="0"/>
        <v>-15</v>
      </c>
      <c r="N36" s="7">
        <v>-22.74</v>
      </c>
      <c r="O36" s="4"/>
      <c r="P36" s="4"/>
      <c r="Q36" s="5">
        <v>-20.629090346366084</v>
      </c>
      <c r="R36" s="3">
        <f t="shared" si="1"/>
        <v>-22.884383382624172</v>
      </c>
      <c r="T36" s="3"/>
      <c r="V36" s="3"/>
      <c r="W36" s="3"/>
      <c r="X36" s="3"/>
    </row>
    <row r="37" spans="12:24">
      <c r="L37" s="6">
        <v>16</v>
      </c>
      <c r="M37" s="6">
        <f t="shared" si="0"/>
        <v>-16</v>
      </c>
      <c r="N37" s="7">
        <v>-22.77</v>
      </c>
      <c r="O37" s="4">
        <f>'980050'!H183</f>
        <v>-22.859908484239192</v>
      </c>
      <c r="P37" s="4">
        <f>O37-N37</f>
        <v>-8.9908484239192177E-2</v>
      </c>
      <c r="Q37" s="5">
        <v>-20.643279123895333</v>
      </c>
      <c r="R37" s="3">
        <f t="shared" si="1"/>
        <v>-22.887056540590439</v>
      </c>
      <c r="S37" s="3">
        <f>(R37-O37)^2</f>
        <v>7.3701696365051611E-4</v>
      </c>
      <c r="T37" s="3">
        <f>SQRT(S37)</f>
        <v>2.7148056351247618E-2</v>
      </c>
      <c r="V37" s="3"/>
    </row>
    <row r="38" spans="12:24">
      <c r="L38" s="6">
        <v>24</v>
      </c>
      <c r="M38" s="6">
        <f t="shared" si="0"/>
        <v>-24</v>
      </c>
      <c r="N38" s="7">
        <v>-22.895</v>
      </c>
      <c r="O38" s="4">
        <f>'980050'!H225</f>
        <v>-22.979242446793148</v>
      </c>
      <c r="P38" s="4">
        <f>O38-N38</f>
        <v>-8.4242446793147963E-2</v>
      </c>
      <c r="Q38" s="5">
        <v>-20.835877652784283</v>
      </c>
      <c r="R38" s="3">
        <f t="shared" si="1"/>
        <v>-22.98753011297552</v>
      </c>
      <c r="S38" s="3">
        <f>(R38-O38)^2</f>
        <v>6.8685410750441307E-5</v>
      </c>
      <c r="T38" s="3">
        <f>SQRT(S38)</f>
        <v>8.2876661823725328E-3</v>
      </c>
      <c r="V38" s="3"/>
    </row>
    <row r="39" spans="12:24">
      <c r="N39" s="1"/>
    </row>
    <row r="40" spans="12:24">
      <c r="N40" s="1"/>
    </row>
    <row r="41" spans="12:24">
      <c r="M41" s="1">
        <v>16</v>
      </c>
      <c r="N41" s="3">
        <f>O5+2.6</f>
        <v>-20.956486656971745</v>
      </c>
    </row>
    <row r="42" spans="12:24">
      <c r="M42" s="1">
        <v>14</v>
      </c>
      <c r="N42" s="3">
        <f>O7+2.6</f>
        <v>-20.801117729247302</v>
      </c>
    </row>
    <row r="43" spans="12:24">
      <c r="M43" s="1">
        <v>12</v>
      </c>
      <c r="N43" s="3">
        <f>O9+2.6</f>
        <v>-20.713691352005991</v>
      </c>
    </row>
    <row r="44" spans="12:24">
      <c r="M44" s="1">
        <v>-12</v>
      </c>
      <c r="N44" s="3">
        <f>O33+2.6</f>
        <v>-20.313053528862834</v>
      </c>
    </row>
    <row r="45" spans="12:24">
      <c r="M45" s="1">
        <v>-16</v>
      </c>
      <c r="N45" s="3">
        <f>O37+2.6</f>
        <v>-20.25990848423919</v>
      </c>
    </row>
    <row r="46" spans="12:24">
      <c r="M46" s="1">
        <v>-24</v>
      </c>
      <c r="N46" s="3">
        <f>O38+2.6</f>
        <v>-20.379242446793146</v>
      </c>
    </row>
    <row r="47" spans="12:24">
      <c r="N47" s="1"/>
    </row>
    <row r="48" spans="12:24">
      <c r="N48" s="1"/>
    </row>
    <row r="49" spans="14:14">
      <c r="N49" s="1"/>
    </row>
    <row r="50" spans="14:14">
      <c r="N50" s="1"/>
    </row>
    <row r="51" spans="14:14">
      <c r="N51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F1:AB38"/>
  <sheetViews>
    <sheetView topLeftCell="K1" zoomScaleNormal="100" workbookViewId="0">
      <selection activeCell="W3" sqref="W3"/>
    </sheetView>
  </sheetViews>
  <sheetFormatPr defaultRowHeight="15"/>
  <sheetData>
    <row r="1" spans="6:28">
      <c r="L1" t="s">
        <v>89</v>
      </c>
      <c r="R1" t="s">
        <v>90</v>
      </c>
      <c r="X1" t="s">
        <v>92</v>
      </c>
    </row>
    <row r="2" spans="6:28">
      <c r="F2" t="s">
        <v>79</v>
      </c>
      <c r="G2" t="s">
        <v>70</v>
      </c>
      <c r="H2" t="s">
        <v>88</v>
      </c>
      <c r="K2" t="s">
        <v>93</v>
      </c>
      <c r="L2" t="s">
        <v>77</v>
      </c>
      <c r="M2" t="s">
        <v>78</v>
      </c>
      <c r="N2" t="s">
        <v>70</v>
      </c>
      <c r="O2" t="s">
        <v>39</v>
      </c>
      <c r="Q2" t="s">
        <v>93</v>
      </c>
      <c r="R2" t="s">
        <v>77</v>
      </c>
      <c r="S2" t="s">
        <v>78</v>
      </c>
      <c r="T2" t="s">
        <v>70</v>
      </c>
      <c r="U2" t="s">
        <v>39</v>
      </c>
      <c r="W2" t="s">
        <v>93</v>
      </c>
      <c r="X2" t="s">
        <v>77</v>
      </c>
      <c r="Y2" t="s">
        <v>78</v>
      </c>
      <c r="Z2" t="s">
        <v>70</v>
      </c>
      <c r="AA2" t="s">
        <v>39</v>
      </c>
      <c r="AB2" t="s">
        <v>91</v>
      </c>
    </row>
    <row r="3" spans="6:28">
      <c r="F3">
        <f>Calculations!L4</f>
        <v>-24</v>
      </c>
      <c r="G3">
        <f>Calculations!M4</f>
        <v>24</v>
      </c>
      <c r="H3">
        <f>Calculations!R4</f>
        <v>-23.912717252030113</v>
      </c>
      <c r="K3">
        <v>1</v>
      </c>
      <c r="L3">
        <v>-22.95</v>
      </c>
      <c r="M3">
        <f>H3+0.17</f>
        <v>-23.742717252030111</v>
      </c>
      <c r="N3">
        <f>G3</f>
        <v>24</v>
      </c>
      <c r="O3">
        <v>12</v>
      </c>
      <c r="Q3">
        <v>37</v>
      </c>
      <c r="R3">
        <v>-22.95</v>
      </c>
      <c r="S3">
        <f>VLOOKUP(T3,$G$3:$H$37,2, FALSE)+2.5</f>
        <v>-21.412717252030113</v>
      </c>
      <c r="T3">
        <v>24</v>
      </c>
      <c r="U3">
        <v>17</v>
      </c>
      <c r="W3">
        <v>51</v>
      </c>
      <c r="X3">
        <v>-22.95</v>
      </c>
      <c r="Y3">
        <f>$H$20+AB3</f>
        <v>-23.114186783535047</v>
      </c>
      <c r="Z3">
        <v>0</v>
      </c>
      <c r="AA3">
        <v>13</v>
      </c>
      <c r="AB3">
        <v>0.45</v>
      </c>
    </row>
    <row r="4" spans="6:28">
      <c r="F4">
        <f>Calculations!L5</f>
        <v>-16</v>
      </c>
      <c r="G4">
        <f>Calculations!M5</f>
        <v>16</v>
      </c>
      <c r="H4">
        <f>Calculations!R5</f>
        <v>-23.528238548415416</v>
      </c>
      <c r="K4">
        <f>K3+1</f>
        <v>2</v>
      </c>
      <c r="L4">
        <v>-22.95</v>
      </c>
      <c r="M4">
        <f t="shared" ref="M4:M37" si="0">H4+0.17</f>
        <v>-23.358238548415414</v>
      </c>
      <c r="N4">
        <f t="shared" ref="N4:N37" si="1">G4</f>
        <v>16</v>
      </c>
      <c r="O4">
        <v>12</v>
      </c>
      <c r="Q4">
        <f>Q3+1</f>
        <v>38</v>
      </c>
      <c r="R4">
        <v>-22.95</v>
      </c>
      <c r="S4">
        <f t="shared" ref="S4:S15" si="2">VLOOKUP(T4,$G$3:$H$37,2, FALSE)+2.5</f>
        <v>-21.028238548415416</v>
      </c>
      <c r="T4">
        <v>16</v>
      </c>
      <c r="U4">
        <v>17</v>
      </c>
      <c r="W4">
        <f>W3+1</f>
        <v>52</v>
      </c>
      <c r="X4">
        <v>-22.95</v>
      </c>
      <c r="Y4">
        <f t="shared" ref="Y4:Y9" si="3">$H$20+AB4</f>
        <v>-22.814186783535046</v>
      </c>
      <c r="Z4">
        <v>0</v>
      </c>
      <c r="AA4">
        <v>13</v>
      </c>
      <c r="AB4">
        <v>0.75</v>
      </c>
    </row>
    <row r="5" spans="6:28">
      <c r="F5">
        <f>Calculations!L6</f>
        <v>-15</v>
      </c>
      <c r="G5">
        <f>Calculations!M6</f>
        <v>15</v>
      </c>
      <c r="H5">
        <f>Calculations!R6</f>
        <v>-23.448510467584192</v>
      </c>
      <c r="K5">
        <f t="shared" ref="K5:K37" si="4">K4+1</f>
        <v>3</v>
      </c>
      <c r="L5">
        <v>-22.95</v>
      </c>
      <c r="M5">
        <f t="shared" si="0"/>
        <v>-23.278510467584191</v>
      </c>
      <c r="N5">
        <f t="shared" si="1"/>
        <v>15</v>
      </c>
      <c r="O5">
        <v>12</v>
      </c>
      <c r="Q5">
        <f t="shared" ref="Q5:Q15" si="5">Q4+1</f>
        <v>39</v>
      </c>
      <c r="R5">
        <v>-22.95</v>
      </c>
      <c r="S5">
        <f t="shared" si="2"/>
        <v>-20.814580500157568</v>
      </c>
      <c r="T5">
        <v>12</v>
      </c>
      <c r="U5">
        <v>17</v>
      </c>
      <c r="W5">
        <f t="shared" ref="W5:W9" si="6">W4+1</f>
        <v>53</v>
      </c>
      <c r="X5">
        <v>-22.95</v>
      </c>
      <c r="Y5">
        <f t="shared" si="3"/>
        <v>-22.514186783535045</v>
      </c>
      <c r="Z5">
        <v>0</v>
      </c>
      <c r="AA5">
        <v>13</v>
      </c>
      <c r="AB5">
        <v>1.05</v>
      </c>
    </row>
    <row r="6" spans="6:28">
      <c r="F6">
        <f>Calculations!L7</f>
        <v>-14</v>
      </c>
      <c r="G6">
        <f>Calculations!M7</f>
        <v>14</v>
      </c>
      <c r="H6">
        <f>Calculations!R7</f>
        <v>-23.438720578187905</v>
      </c>
      <c r="K6">
        <f t="shared" si="4"/>
        <v>4</v>
      </c>
      <c r="L6">
        <v>-22.95</v>
      </c>
      <c r="M6">
        <f t="shared" si="0"/>
        <v>-23.268720578187903</v>
      </c>
      <c r="N6">
        <f t="shared" si="1"/>
        <v>14</v>
      </c>
      <c r="O6">
        <v>12</v>
      </c>
      <c r="Q6">
        <f t="shared" si="5"/>
        <v>40</v>
      </c>
      <c r="R6">
        <v>-22.95</v>
      </c>
      <c r="S6">
        <f t="shared" si="2"/>
        <v>-20.619292233305348</v>
      </c>
      <c r="T6">
        <v>9</v>
      </c>
      <c r="U6">
        <v>17</v>
      </c>
      <c r="W6">
        <f t="shared" si="6"/>
        <v>54</v>
      </c>
      <c r="X6">
        <v>-22.95</v>
      </c>
      <c r="Y6">
        <f t="shared" si="3"/>
        <v>-22.214186783535045</v>
      </c>
      <c r="Z6">
        <v>0</v>
      </c>
      <c r="AA6">
        <v>13</v>
      </c>
      <c r="AB6">
        <v>1.35</v>
      </c>
    </row>
    <row r="7" spans="6:28">
      <c r="F7">
        <f>Calculations!L8</f>
        <v>-13</v>
      </c>
      <c r="G7">
        <f>Calculations!M8</f>
        <v>13</v>
      </c>
      <c r="H7">
        <f>Calculations!R8</f>
        <v>-23.366561434533672</v>
      </c>
      <c r="K7">
        <f t="shared" si="4"/>
        <v>5</v>
      </c>
      <c r="L7">
        <v>-22.95</v>
      </c>
      <c r="M7">
        <f t="shared" si="0"/>
        <v>-23.19656143453367</v>
      </c>
      <c r="N7">
        <f t="shared" si="1"/>
        <v>13</v>
      </c>
      <c r="O7">
        <v>12</v>
      </c>
      <c r="Q7">
        <f t="shared" si="5"/>
        <v>41</v>
      </c>
      <c r="R7">
        <v>-22.95</v>
      </c>
      <c r="S7">
        <f t="shared" si="2"/>
        <v>-20.833596464022996</v>
      </c>
      <c r="T7">
        <v>6</v>
      </c>
      <c r="U7">
        <v>17</v>
      </c>
      <c r="W7">
        <f t="shared" si="6"/>
        <v>55</v>
      </c>
      <c r="X7">
        <v>-22.95</v>
      </c>
      <c r="Y7">
        <f t="shared" si="3"/>
        <v>-21.914186783535047</v>
      </c>
      <c r="Z7">
        <v>0</v>
      </c>
      <c r="AA7">
        <v>13</v>
      </c>
      <c r="AB7">
        <v>1.65</v>
      </c>
    </row>
    <row r="8" spans="6:28">
      <c r="F8">
        <f>Calculations!L9</f>
        <v>-12</v>
      </c>
      <c r="G8">
        <f>Calculations!M9</f>
        <v>12</v>
      </c>
      <c r="H8">
        <f>Calculations!R9</f>
        <v>-23.314580500157568</v>
      </c>
      <c r="K8">
        <f t="shared" si="4"/>
        <v>6</v>
      </c>
      <c r="L8">
        <v>-22.95</v>
      </c>
      <c r="M8">
        <f t="shared" si="0"/>
        <v>-23.144580500157566</v>
      </c>
      <c r="N8">
        <f t="shared" si="1"/>
        <v>12</v>
      </c>
      <c r="O8">
        <v>12</v>
      </c>
      <c r="Q8">
        <f t="shared" si="5"/>
        <v>42</v>
      </c>
      <c r="R8">
        <v>-22.95</v>
      </c>
      <c r="S8">
        <f t="shared" si="2"/>
        <v>-21.0654643225058</v>
      </c>
      <c r="T8">
        <v>3</v>
      </c>
      <c r="U8">
        <v>17</v>
      </c>
      <c r="W8">
        <f t="shared" si="6"/>
        <v>56</v>
      </c>
      <c r="X8">
        <v>-22.95</v>
      </c>
      <c r="Y8">
        <f t="shared" si="3"/>
        <v>-21.614186783535047</v>
      </c>
      <c r="Z8">
        <v>0</v>
      </c>
      <c r="AA8">
        <v>13</v>
      </c>
      <c r="AB8">
        <v>1.95</v>
      </c>
    </row>
    <row r="9" spans="6:28">
      <c r="F9">
        <f>Calculations!L10</f>
        <v>-11</v>
      </c>
      <c r="G9">
        <f>Calculations!M10</f>
        <v>11</v>
      </c>
      <c r="H9">
        <f>Calculations!R10</f>
        <v>-23.266625148426545</v>
      </c>
      <c r="K9">
        <f t="shared" si="4"/>
        <v>7</v>
      </c>
      <c r="L9">
        <v>-22.95</v>
      </c>
      <c r="M9">
        <f t="shared" si="0"/>
        <v>-23.096625148426543</v>
      </c>
      <c r="N9">
        <f t="shared" si="1"/>
        <v>11</v>
      </c>
      <c r="O9">
        <v>12</v>
      </c>
      <c r="Q9">
        <f t="shared" si="5"/>
        <v>43</v>
      </c>
      <c r="R9">
        <v>-22.95</v>
      </c>
      <c r="S9">
        <f t="shared" si="2"/>
        <v>-21.064186783535046</v>
      </c>
      <c r="T9">
        <v>0</v>
      </c>
      <c r="U9">
        <v>17</v>
      </c>
      <c r="W9">
        <f t="shared" si="6"/>
        <v>57</v>
      </c>
      <c r="X9">
        <v>-22.95</v>
      </c>
      <c r="Y9">
        <f t="shared" si="3"/>
        <v>-21.314186783535046</v>
      </c>
      <c r="Z9">
        <v>0</v>
      </c>
      <c r="AA9">
        <v>13</v>
      </c>
      <c r="AB9">
        <v>2.25</v>
      </c>
    </row>
    <row r="10" spans="6:28">
      <c r="F10">
        <f>Calculations!L11</f>
        <v>-10</v>
      </c>
      <c r="G10">
        <f>Calculations!M11</f>
        <v>10</v>
      </c>
      <c r="H10">
        <f>Calculations!R11</f>
        <v>-23.178301450332519</v>
      </c>
      <c r="K10">
        <f t="shared" si="4"/>
        <v>8</v>
      </c>
      <c r="L10">
        <v>-22.95</v>
      </c>
      <c r="M10">
        <f t="shared" si="0"/>
        <v>-23.008301450332517</v>
      </c>
      <c r="N10">
        <f t="shared" si="1"/>
        <v>10</v>
      </c>
      <c r="O10">
        <v>12</v>
      </c>
      <c r="Q10">
        <f t="shared" si="5"/>
        <v>44</v>
      </c>
      <c r="R10">
        <v>-22.95</v>
      </c>
      <c r="S10">
        <f t="shared" si="2"/>
        <v>-20.926674136346065</v>
      </c>
      <c r="T10">
        <v>-3</v>
      </c>
      <c r="U10">
        <v>17</v>
      </c>
      <c r="Y10" s="10">
        <f>MAX(Y3:Y9)</f>
        <v>-21.314186783535046</v>
      </c>
    </row>
    <row r="11" spans="6:28">
      <c r="F11">
        <f>Calculations!L12</f>
        <v>-9</v>
      </c>
      <c r="G11">
        <f>Calculations!M12</f>
        <v>9</v>
      </c>
      <c r="H11">
        <f>Calculations!R12</f>
        <v>-23.119292233305348</v>
      </c>
      <c r="K11">
        <f t="shared" si="4"/>
        <v>9</v>
      </c>
      <c r="L11">
        <v>-22.95</v>
      </c>
      <c r="M11">
        <f t="shared" si="0"/>
        <v>-22.949292233305346</v>
      </c>
      <c r="N11">
        <f t="shared" si="1"/>
        <v>9</v>
      </c>
      <c r="O11">
        <v>12</v>
      </c>
      <c r="Q11">
        <f t="shared" si="5"/>
        <v>45</v>
      </c>
      <c r="R11">
        <v>-22.95</v>
      </c>
      <c r="S11">
        <f t="shared" si="2"/>
        <v>-20.539938518108496</v>
      </c>
      <c r="T11">
        <v>-6</v>
      </c>
      <c r="U11">
        <v>17</v>
      </c>
    </row>
    <row r="12" spans="6:28">
      <c r="F12">
        <f>Calculations!L13</f>
        <v>-8</v>
      </c>
      <c r="G12">
        <f>Calculations!M13</f>
        <v>8</v>
      </c>
      <c r="H12">
        <f>Calculations!R13</f>
        <v>-23.179079036120108</v>
      </c>
      <c r="K12">
        <f t="shared" si="4"/>
        <v>10</v>
      </c>
      <c r="L12">
        <v>-22.95</v>
      </c>
      <c r="M12">
        <f t="shared" si="0"/>
        <v>-23.009079036120106</v>
      </c>
      <c r="N12">
        <f t="shared" si="1"/>
        <v>8</v>
      </c>
      <c r="O12">
        <v>12</v>
      </c>
      <c r="Q12">
        <f t="shared" si="5"/>
        <v>46</v>
      </c>
      <c r="R12">
        <v>-22.95</v>
      </c>
      <c r="S12">
        <f t="shared" si="2"/>
        <v>-20.263971791883691</v>
      </c>
      <c r="T12">
        <v>-9</v>
      </c>
      <c r="U12">
        <v>17</v>
      </c>
    </row>
    <row r="13" spans="6:28">
      <c r="F13">
        <f>Calculations!L14</f>
        <v>-7</v>
      </c>
      <c r="G13">
        <f>Calculations!M14</f>
        <v>7</v>
      </c>
      <c r="H13">
        <f>Calculations!R14</f>
        <v>-23.269430438523383</v>
      </c>
      <c r="K13">
        <f t="shared" si="4"/>
        <v>11</v>
      </c>
      <c r="L13">
        <v>-22.95</v>
      </c>
      <c r="M13">
        <f t="shared" si="0"/>
        <v>-23.099430438523381</v>
      </c>
      <c r="N13">
        <f t="shared" si="1"/>
        <v>7</v>
      </c>
      <c r="O13">
        <v>12</v>
      </c>
      <c r="Q13">
        <f t="shared" si="5"/>
        <v>47</v>
      </c>
      <c r="R13">
        <v>-22.95</v>
      </c>
      <c r="S13">
        <f t="shared" si="2"/>
        <v>-20.367301733512569</v>
      </c>
      <c r="T13">
        <v>-12</v>
      </c>
      <c r="U13">
        <v>17</v>
      </c>
    </row>
    <row r="14" spans="6:28">
      <c r="F14">
        <f>Calculations!L15</f>
        <v>-6</v>
      </c>
      <c r="G14">
        <f>Calculations!M15</f>
        <v>6</v>
      </c>
      <c r="H14">
        <f>Calculations!R15</f>
        <v>-23.333596464022996</v>
      </c>
      <c r="K14">
        <f t="shared" si="4"/>
        <v>12</v>
      </c>
      <c r="L14">
        <v>-22.95</v>
      </c>
      <c r="M14">
        <f t="shared" si="0"/>
        <v>-23.163596464022994</v>
      </c>
      <c r="N14">
        <f t="shared" si="1"/>
        <v>6</v>
      </c>
      <c r="O14">
        <v>12</v>
      </c>
      <c r="Q14">
        <f t="shared" si="5"/>
        <v>48</v>
      </c>
      <c r="R14">
        <v>-22.95</v>
      </c>
      <c r="S14">
        <f t="shared" si="2"/>
        <v>-20.387056540590439</v>
      </c>
      <c r="T14">
        <v>-16</v>
      </c>
      <c r="U14">
        <v>17</v>
      </c>
      <c r="X14">
        <f>700/1000*1000000</f>
        <v>700000</v>
      </c>
    </row>
    <row r="15" spans="6:28">
      <c r="F15">
        <f>Calculations!L16</f>
        <v>-5</v>
      </c>
      <c r="G15">
        <f>Calculations!M16</f>
        <v>5</v>
      </c>
      <c r="H15">
        <f>Calculations!R16</f>
        <v>-23.396954012993383</v>
      </c>
      <c r="K15">
        <f t="shared" si="4"/>
        <v>13</v>
      </c>
      <c r="L15">
        <v>-22.95</v>
      </c>
      <c r="M15">
        <f t="shared" si="0"/>
        <v>-23.226954012993382</v>
      </c>
      <c r="N15">
        <f t="shared" si="1"/>
        <v>5</v>
      </c>
      <c r="O15">
        <v>12</v>
      </c>
      <c r="Q15">
        <f t="shared" si="5"/>
        <v>49</v>
      </c>
      <c r="R15">
        <v>-22.95</v>
      </c>
      <c r="S15">
        <f t="shared" si="2"/>
        <v>-20.48753011297552</v>
      </c>
      <c r="T15">
        <v>-24</v>
      </c>
      <c r="U15">
        <v>17</v>
      </c>
      <c r="X15">
        <f>X14/1000000*4909</f>
        <v>3436.2999999999997</v>
      </c>
    </row>
    <row r="16" spans="6:28">
      <c r="F16">
        <f>Calculations!L17</f>
        <v>-4</v>
      </c>
      <c r="G16">
        <f>Calculations!M17</f>
        <v>4</v>
      </c>
      <c r="H16">
        <f>Calculations!R17</f>
        <v>-23.475265893853596</v>
      </c>
      <c r="K16">
        <f t="shared" si="4"/>
        <v>14</v>
      </c>
      <c r="L16">
        <v>-22.95</v>
      </c>
      <c r="M16">
        <f t="shared" si="0"/>
        <v>-23.305265893853594</v>
      </c>
      <c r="N16">
        <f t="shared" si="1"/>
        <v>4</v>
      </c>
      <c r="O16">
        <v>12</v>
      </c>
      <c r="Q16">
        <v>50</v>
      </c>
      <c r="R16">
        <f>R15</f>
        <v>-22.95</v>
      </c>
      <c r="S16">
        <v>-24</v>
      </c>
      <c r="T16">
        <f>T15</f>
        <v>-24</v>
      </c>
      <c r="U16">
        <v>13</v>
      </c>
    </row>
    <row r="17" spans="6:19">
      <c r="F17">
        <f>Calculations!L18</f>
        <v>-3</v>
      </c>
      <c r="G17">
        <f>Calculations!M18</f>
        <v>3</v>
      </c>
      <c r="H17">
        <f>Calculations!R18</f>
        <v>-23.5654643225058</v>
      </c>
      <c r="K17">
        <f t="shared" si="4"/>
        <v>15</v>
      </c>
      <c r="L17">
        <v>-22.95</v>
      </c>
      <c r="M17">
        <f t="shared" si="0"/>
        <v>-23.395464322505799</v>
      </c>
      <c r="N17">
        <f t="shared" si="1"/>
        <v>3</v>
      </c>
      <c r="O17">
        <v>12</v>
      </c>
      <c r="S17">
        <f>MAX(S3:S16)</f>
        <v>-20.263971791883691</v>
      </c>
    </row>
    <row r="18" spans="6:19">
      <c r="F18">
        <f>Calculations!L19</f>
        <v>-2</v>
      </c>
      <c r="G18">
        <f>Calculations!M19</f>
        <v>2</v>
      </c>
      <c r="H18">
        <f>Calculations!R19</f>
        <v>-23.619265433152211</v>
      </c>
      <c r="K18">
        <f t="shared" si="4"/>
        <v>16</v>
      </c>
      <c r="L18">
        <v>-22.95</v>
      </c>
      <c r="M18">
        <f t="shared" si="0"/>
        <v>-23.44926543315221</v>
      </c>
      <c r="N18">
        <f t="shared" si="1"/>
        <v>2</v>
      </c>
      <c r="O18">
        <v>12</v>
      </c>
    </row>
    <row r="19" spans="6:19">
      <c r="F19">
        <f>Calculations!L20</f>
        <v>-1</v>
      </c>
      <c r="G19">
        <f>Calculations!M20</f>
        <v>1</v>
      </c>
      <c r="H19">
        <f>Calculations!R20</f>
        <v>-23.618322461040908</v>
      </c>
      <c r="K19">
        <f t="shared" si="4"/>
        <v>17</v>
      </c>
      <c r="L19">
        <v>-22.95</v>
      </c>
      <c r="M19">
        <f t="shared" si="0"/>
        <v>-23.448322461040906</v>
      </c>
      <c r="N19">
        <f t="shared" si="1"/>
        <v>1</v>
      </c>
      <c r="O19">
        <v>12</v>
      </c>
    </row>
    <row r="20" spans="6:19">
      <c r="F20">
        <f>Calculations!L21</f>
        <v>0</v>
      </c>
      <c r="G20">
        <f>Calculations!M21</f>
        <v>0</v>
      </c>
      <c r="H20">
        <f>Calculations!R21</f>
        <v>-23.564186783535046</v>
      </c>
      <c r="K20">
        <f t="shared" si="4"/>
        <v>18</v>
      </c>
      <c r="L20">
        <v>-22.95</v>
      </c>
      <c r="M20">
        <f t="shared" si="0"/>
        <v>-23.394186783535044</v>
      </c>
      <c r="N20">
        <f t="shared" si="1"/>
        <v>0</v>
      </c>
      <c r="O20">
        <v>12</v>
      </c>
    </row>
    <row r="21" spans="6:19">
      <c r="F21">
        <f>Calculations!L22</f>
        <v>1</v>
      </c>
      <c r="G21">
        <f>Calculations!M22</f>
        <v>-1</v>
      </c>
      <c r="H21">
        <f>Calculations!R22</f>
        <v>-23.533958188511225</v>
      </c>
      <c r="K21">
        <f t="shared" si="4"/>
        <v>19</v>
      </c>
      <c r="L21">
        <v>-22.95</v>
      </c>
      <c r="M21">
        <f t="shared" si="0"/>
        <v>-23.363958188511223</v>
      </c>
      <c r="N21">
        <f t="shared" si="1"/>
        <v>-1</v>
      </c>
      <c r="O21">
        <v>12</v>
      </c>
    </row>
    <row r="22" spans="6:19">
      <c r="F22">
        <f>Calculations!L23</f>
        <v>2</v>
      </c>
      <c r="G22">
        <f>Calculations!M23</f>
        <v>-2</v>
      </c>
      <c r="H22">
        <f>Calculations!R23</f>
        <v>-23.526668983117425</v>
      </c>
      <c r="K22">
        <f t="shared" si="4"/>
        <v>20</v>
      </c>
      <c r="L22">
        <v>-22.95</v>
      </c>
      <c r="M22">
        <f t="shared" si="0"/>
        <v>-23.356668983117423</v>
      </c>
      <c r="N22">
        <f t="shared" si="1"/>
        <v>-2</v>
      </c>
      <c r="O22">
        <v>12</v>
      </c>
    </row>
    <row r="23" spans="6:19">
      <c r="F23">
        <f>Calculations!L24</f>
        <v>3</v>
      </c>
      <c r="G23">
        <f>Calculations!M24</f>
        <v>-3</v>
      </c>
      <c r="H23">
        <f>Calculations!R24</f>
        <v>-23.426674136346065</v>
      </c>
      <c r="K23">
        <f t="shared" si="4"/>
        <v>21</v>
      </c>
      <c r="L23">
        <v>-22.95</v>
      </c>
      <c r="M23">
        <f t="shared" si="0"/>
        <v>-23.256674136346064</v>
      </c>
      <c r="N23">
        <f t="shared" si="1"/>
        <v>-3</v>
      </c>
      <c r="O23">
        <v>12</v>
      </c>
    </row>
    <row r="24" spans="6:19">
      <c r="F24">
        <f>Calculations!L25</f>
        <v>4</v>
      </c>
      <c r="G24">
        <f>Calculations!M25</f>
        <v>-4</v>
      </c>
      <c r="H24">
        <f>Calculations!R25</f>
        <v>-23.320797117510601</v>
      </c>
      <c r="K24">
        <f t="shared" si="4"/>
        <v>22</v>
      </c>
      <c r="L24">
        <v>-22.95</v>
      </c>
      <c r="M24">
        <f t="shared" si="0"/>
        <v>-23.150797117510599</v>
      </c>
      <c r="N24">
        <f t="shared" si="1"/>
        <v>-4</v>
      </c>
      <c r="O24">
        <v>12</v>
      </c>
    </row>
    <row r="25" spans="6:19">
      <c r="F25">
        <f>Calculations!L26</f>
        <v>5</v>
      </c>
      <c r="G25">
        <f>Calculations!M26</f>
        <v>-5</v>
      </c>
      <c r="H25">
        <f>Calculations!R26</f>
        <v>-23.179203345628906</v>
      </c>
      <c r="K25">
        <f t="shared" si="4"/>
        <v>23</v>
      </c>
      <c r="L25">
        <v>-22.95</v>
      </c>
      <c r="M25">
        <f t="shared" si="0"/>
        <v>-23.009203345628904</v>
      </c>
      <c r="N25">
        <f t="shared" si="1"/>
        <v>-5</v>
      </c>
      <c r="O25">
        <v>12</v>
      </c>
    </row>
    <row r="26" spans="6:19">
      <c r="F26">
        <f>Calculations!L27</f>
        <v>6</v>
      </c>
      <c r="G26">
        <f>Calculations!M27</f>
        <v>-6</v>
      </c>
      <c r="H26">
        <f>Calculations!R27</f>
        <v>-23.039938518108496</v>
      </c>
      <c r="K26">
        <f t="shared" si="4"/>
        <v>24</v>
      </c>
      <c r="L26">
        <v>-22.95</v>
      </c>
      <c r="M26">
        <f t="shared" si="0"/>
        <v>-22.869938518108494</v>
      </c>
      <c r="N26">
        <f t="shared" si="1"/>
        <v>-6</v>
      </c>
      <c r="O26">
        <v>12</v>
      </c>
    </row>
    <row r="27" spans="6:19">
      <c r="F27">
        <f>Calculations!L28</f>
        <v>7</v>
      </c>
      <c r="G27">
        <f>Calculations!M28</f>
        <v>-7</v>
      </c>
      <c r="H27">
        <f>Calculations!R28</f>
        <v>-22.972495302299702</v>
      </c>
      <c r="K27">
        <f t="shared" si="4"/>
        <v>25</v>
      </c>
      <c r="L27">
        <v>-22.95</v>
      </c>
      <c r="M27">
        <f t="shared" si="0"/>
        <v>-22.8024953022997</v>
      </c>
      <c r="N27">
        <f t="shared" si="1"/>
        <v>-7</v>
      </c>
      <c r="O27">
        <v>12</v>
      </c>
    </row>
    <row r="28" spans="6:19">
      <c r="F28">
        <f>Calculations!L29</f>
        <v>8</v>
      </c>
      <c r="G28">
        <f>Calculations!M29</f>
        <v>-8</v>
      </c>
      <c r="H28">
        <f>Calculations!R29</f>
        <v>-22.861183463670905</v>
      </c>
      <c r="K28">
        <f t="shared" si="4"/>
        <v>26</v>
      </c>
      <c r="L28">
        <v>-22.95</v>
      </c>
      <c r="M28">
        <f t="shared" si="0"/>
        <v>-22.691183463670903</v>
      </c>
      <c r="N28">
        <f t="shared" si="1"/>
        <v>-8</v>
      </c>
      <c r="O28">
        <v>12</v>
      </c>
    </row>
    <row r="29" spans="6:19">
      <c r="F29">
        <f>Calculations!L30</f>
        <v>9</v>
      </c>
      <c r="G29">
        <f>Calculations!M30</f>
        <v>-9</v>
      </c>
      <c r="H29">
        <f>Calculations!R30</f>
        <v>-22.763971791883691</v>
      </c>
      <c r="K29">
        <f t="shared" si="4"/>
        <v>27</v>
      </c>
      <c r="L29">
        <v>-22.95</v>
      </c>
      <c r="M29">
        <f t="shared" si="0"/>
        <v>-22.593971791883689</v>
      </c>
      <c r="N29">
        <f t="shared" si="1"/>
        <v>-9</v>
      </c>
      <c r="O29">
        <v>12</v>
      </c>
    </row>
    <row r="30" spans="6:19">
      <c r="F30">
        <f>Calculations!L31</f>
        <v>10</v>
      </c>
      <c r="G30">
        <f>Calculations!M31</f>
        <v>-10</v>
      </c>
      <c r="H30">
        <f>Calculations!R31</f>
        <v>-22.825885179491436</v>
      </c>
      <c r="K30">
        <f t="shared" si="4"/>
        <v>28</v>
      </c>
      <c r="L30">
        <v>-22.95</v>
      </c>
      <c r="M30">
        <f t="shared" si="0"/>
        <v>-22.655885179491435</v>
      </c>
      <c r="N30">
        <f t="shared" si="1"/>
        <v>-10</v>
      </c>
      <c r="O30">
        <v>12</v>
      </c>
    </row>
    <row r="31" spans="6:19">
      <c r="F31">
        <f>Calculations!L32</f>
        <v>11</v>
      </c>
      <c r="G31">
        <f>Calculations!M32</f>
        <v>-11</v>
      </c>
      <c r="H31">
        <f>Calculations!R32</f>
        <v>-22.856757246985069</v>
      </c>
      <c r="K31">
        <f t="shared" si="4"/>
        <v>29</v>
      </c>
      <c r="L31">
        <v>-22.95</v>
      </c>
      <c r="M31">
        <f t="shared" si="0"/>
        <v>-22.686757246985067</v>
      </c>
      <c r="N31">
        <f t="shared" si="1"/>
        <v>-11</v>
      </c>
      <c r="O31">
        <v>12</v>
      </c>
    </row>
    <row r="32" spans="6:19">
      <c r="F32">
        <f>Calculations!L33</f>
        <v>12</v>
      </c>
      <c r="G32">
        <f>Calculations!M33</f>
        <v>-12</v>
      </c>
      <c r="H32">
        <f>Calculations!R33</f>
        <v>-22.867301733512569</v>
      </c>
      <c r="K32">
        <f t="shared" si="4"/>
        <v>30</v>
      </c>
      <c r="L32">
        <v>-22.95</v>
      </c>
      <c r="M32">
        <f t="shared" si="0"/>
        <v>-22.697301733512568</v>
      </c>
      <c r="N32">
        <f t="shared" si="1"/>
        <v>-12</v>
      </c>
      <c r="O32">
        <v>12</v>
      </c>
    </row>
    <row r="33" spans="6:16">
      <c r="F33">
        <f>Calculations!L34</f>
        <v>13</v>
      </c>
      <c r="G33">
        <f>Calculations!M34</f>
        <v>-13</v>
      </c>
      <c r="H33">
        <f>Calculations!R34</f>
        <v>-22.878580937441203</v>
      </c>
      <c r="K33">
        <f t="shared" si="4"/>
        <v>31</v>
      </c>
      <c r="L33">
        <v>-22.95</v>
      </c>
      <c r="M33">
        <f t="shared" si="0"/>
        <v>-22.708580937441202</v>
      </c>
      <c r="N33">
        <f t="shared" si="1"/>
        <v>-13</v>
      </c>
      <c r="O33">
        <v>12</v>
      </c>
    </row>
    <row r="34" spans="6:16">
      <c r="F34">
        <f>Calculations!L35</f>
        <v>14</v>
      </c>
      <c r="G34">
        <f>Calculations!M35</f>
        <v>-14</v>
      </c>
      <c r="H34">
        <f>Calculations!R35</f>
        <v>-22.903108127254193</v>
      </c>
      <c r="K34">
        <f t="shared" si="4"/>
        <v>32</v>
      </c>
      <c r="L34">
        <v>-22.95</v>
      </c>
      <c r="M34">
        <f t="shared" si="0"/>
        <v>-22.733108127254191</v>
      </c>
      <c r="N34">
        <f t="shared" si="1"/>
        <v>-14</v>
      </c>
      <c r="O34">
        <v>12</v>
      </c>
    </row>
    <row r="35" spans="6:16">
      <c r="F35">
        <f>Calculations!L36</f>
        <v>15</v>
      </c>
      <c r="G35">
        <f>Calculations!M36</f>
        <v>-15</v>
      </c>
      <c r="H35">
        <f>Calculations!R36</f>
        <v>-22.884383382624172</v>
      </c>
      <c r="K35">
        <f t="shared" si="4"/>
        <v>33</v>
      </c>
      <c r="L35">
        <v>-22.95</v>
      </c>
      <c r="M35">
        <f t="shared" si="0"/>
        <v>-22.71438338262417</v>
      </c>
      <c r="N35">
        <f t="shared" si="1"/>
        <v>-15</v>
      </c>
      <c r="O35">
        <v>12</v>
      </c>
    </row>
    <row r="36" spans="6:16">
      <c r="F36">
        <f>Calculations!L37</f>
        <v>16</v>
      </c>
      <c r="G36">
        <f>Calculations!M37</f>
        <v>-16</v>
      </c>
      <c r="H36">
        <f>Calculations!R37</f>
        <v>-22.887056540590439</v>
      </c>
      <c r="K36">
        <f t="shared" si="4"/>
        <v>34</v>
      </c>
      <c r="L36">
        <v>-22.95</v>
      </c>
      <c r="M36">
        <f t="shared" si="0"/>
        <v>-22.717056540590438</v>
      </c>
      <c r="N36">
        <f t="shared" si="1"/>
        <v>-16</v>
      </c>
      <c r="O36">
        <v>12</v>
      </c>
    </row>
    <row r="37" spans="6:16">
      <c r="F37">
        <f>Calculations!L38</f>
        <v>24</v>
      </c>
      <c r="G37">
        <f>Calculations!M38</f>
        <v>-24</v>
      </c>
      <c r="H37">
        <f>Calculations!R38</f>
        <v>-22.98753011297552</v>
      </c>
      <c r="K37">
        <f t="shared" si="4"/>
        <v>35</v>
      </c>
      <c r="L37">
        <v>-22.95</v>
      </c>
      <c r="M37">
        <f t="shared" si="0"/>
        <v>-22.817530112975518</v>
      </c>
      <c r="N37">
        <f t="shared" si="1"/>
        <v>-24</v>
      </c>
      <c r="O37">
        <v>12</v>
      </c>
      <c r="P37">
        <f>MAX(M3:M37)</f>
        <v>-22.593971791883689</v>
      </c>
    </row>
    <row r="38" spans="6:16">
      <c r="K38">
        <v>36</v>
      </c>
      <c r="L38">
        <v>-22.95</v>
      </c>
      <c r="M38">
        <f>M37</f>
        <v>-22.817530112975518</v>
      </c>
      <c r="N38">
        <v>-24</v>
      </c>
      <c r="O38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980050</vt:lpstr>
      <vt:lpstr>Calculations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2014-01-04T14:50:46Z</dcterms:created>
  <dcterms:modified xsi:type="dcterms:W3CDTF">2014-01-10T14:28:51Z</dcterms:modified>
</cp:coreProperties>
</file>